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pcwagov.sharepoint.com/sites/DGovDataUnit/Shared Documents/2. PeopleWA/E-Research Platform/PeopleWA ERICA Cost Recovery/Forms/"/>
    </mc:Choice>
  </mc:AlternateContent>
  <xr:revisionPtr revIDLastSave="1315" documentId="13_ncr:1_{D0A75F05-6E8C-4F26-98C2-771E01BF8AB7}" xr6:coauthVersionLast="47" xr6:coauthVersionMax="47" xr10:uidLastSave="{F4FB7D0E-6919-4B16-82AB-C5E7571722E6}"/>
  <workbookProtection workbookAlgorithmName="SHA-512" workbookHashValue="KzTPsgRX88SAk7JI6+IRB2GvoOoQd3gDPdu0vaFI3bSHzJSP55A8yF1XKzNWO1kOmGff3XdaMUlrx7ywqtS2CA==" workbookSaltValue="7K9mYjnI6qFJHarL99xasA==" workbookSpinCount="100000" lockStructure="1"/>
  <bookViews>
    <workbookView xWindow="-120" yWindow="-120" windowWidth="38640" windowHeight="21390" xr2:uid="{3AB0CD7E-292D-445C-81A7-19E3B4048592}"/>
  </bookViews>
  <sheets>
    <sheet name="PeopleWA Price Calculator" sheetId="2" r:id="rId1"/>
    <sheet name="Plans and use cases" sheetId="1" state="hidden" r:id="rId2"/>
  </sheets>
  <definedNames>
    <definedName name="EmptyList">'Plans and use cases'!$M$2</definedName>
    <definedName name="PlanList" localSheetId="1">'Plans and use cases'!#REF!</definedName>
    <definedName name="PlanList">'Plans and use cases'!#REF!</definedName>
    <definedName name="PowerPlan">'Plans and use cases'!$H$2:$H$5</definedName>
    <definedName name="PowerProPlan">'Plans and use cases'!$H$6:$H$9</definedName>
    <definedName name="Table">'Plans and use cases'!$B$1:$H$9</definedName>
    <definedName name="UseCaseList">'Plans and use cases'!$K$2:$K$21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D3" i="2"/>
  <c r="D4" i="2"/>
  <c r="D5" i="2"/>
  <c r="D6" i="2"/>
  <c r="D7" i="2"/>
  <c r="D8" i="2"/>
  <c r="D9" i="2"/>
  <c r="D10" i="2"/>
  <c r="E3" i="2" l="1"/>
  <c r="C16" i="2"/>
  <c r="C19" i="2" s="1"/>
</calcChain>
</file>

<file path=xl/sharedStrings.xml><?xml version="1.0" encoding="utf-8"?>
<sst xmlns="http://schemas.openxmlformats.org/spreadsheetml/2006/main" count="55" uniqueCount="49">
  <si>
    <t>User-selectable costs</t>
  </si>
  <si>
    <t>Plan pricing (USD)</t>
  </si>
  <si>
    <t>Compute Plan Specifications</t>
  </si>
  <si>
    <t>Number of users</t>
  </si>
  <si>
    <t>Monthly user cost per plan</t>
  </si>
  <si>
    <t>Total Monthly Plan Pricing</t>
  </si>
  <si>
    <t>Power</t>
  </si>
  <si>
    <t>Fixed costs (USD)</t>
  </si>
  <si>
    <t>Project infrastructure fee</t>
  </si>
  <si>
    <t>MS Office license 
(per user)</t>
  </si>
  <si>
    <t>Shared folder storage (120GB*)</t>
  </si>
  <si>
    <t>Total fixed cost per month</t>
  </si>
  <si>
    <t>$0.96 (base) + $0.12/GB</t>
  </si>
  <si>
    <t>Total monthly cost for data access (USD)</t>
  </si>
  <si>
    <t>Number of months data access is required (expected)</t>
  </si>
  <si>
    <t>Archiving fee (one-off, USD)</t>
  </si>
  <si>
    <t>Lifetime cost (USD)</t>
  </si>
  <si>
    <t>*Please note that shared volume storage requirements are dependant on the size of your data extraction and a range of factors and may differ from the quoted 120GB.</t>
  </si>
  <si>
    <t>Prefix</t>
  </si>
  <si>
    <t>vCPU</t>
  </si>
  <si>
    <t>Memory (GB)</t>
  </si>
  <si>
    <t>Plan Name</t>
  </si>
  <si>
    <t>Root Volume (GB)</t>
  </si>
  <si>
    <t>User Volume (GB)</t>
  </si>
  <si>
    <t>Monthly Pricing</t>
  </si>
  <si>
    <t>Selectable Plan for drop-down</t>
  </si>
  <si>
    <t>Use cases</t>
  </si>
  <si>
    <t>Analysts</t>
  </si>
  <si>
    <t>Empty</t>
  </si>
  <si>
    <t xml:space="preserve">Plan 1 | </t>
  </si>
  <si>
    <t xml:space="preserve">Plan 2 | </t>
  </si>
  <si>
    <t xml:space="preserve">Plan 3 | </t>
  </si>
  <si>
    <t xml:space="preserve">Plan 4 | </t>
  </si>
  <si>
    <t xml:space="preserve">Plan 5 | </t>
  </si>
  <si>
    <t>PowerPro</t>
  </si>
  <si>
    <t xml:space="preserve">Plan 6 | </t>
  </si>
  <si>
    <t xml:space="preserve">Plan 7 | </t>
  </si>
  <si>
    <t xml:space="preserve">Plan 8 | </t>
  </si>
  <si>
    <t>2A | 80 GB Root Volume, and 10 GB User Volume</t>
  </si>
  <si>
    <t>2B | 80 GB Root Volume, and 50 GB User Volume</t>
  </si>
  <si>
    <t>2C | 80 GB Root Volume, and 100 GB User Volume</t>
  </si>
  <si>
    <t>2D | 175 GB Root Volume, and 100 GB User Volume</t>
  </si>
  <si>
    <t>1A | 80 GB Root Volume, and 10 GB User Volume</t>
  </si>
  <si>
    <t>1B | 80 GB Root Volume, and 50 GB User Volume</t>
  </si>
  <si>
    <t>1C | 80 GB Root Volume, and 100 GB User Volume</t>
  </si>
  <si>
    <t>1D | 175 GB Root Volume, and 100 GB User Volume</t>
  </si>
  <si>
    <t>Storage Plans</t>
  </si>
  <si>
    <r>
      <rPr>
        <b/>
        <sz val="11"/>
        <color theme="1"/>
        <rFont val="Aptos Display"/>
        <family val="2"/>
        <scheme val="major"/>
      </rPr>
      <t>2. Power Pro</t>
    </r>
    <r>
      <rPr>
        <sz val="11"/>
        <color theme="1"/>
        <rFont val="Aptos Display"/>
        <family val="2"/>
        <scheme val="major"/>
      </rPr>
      <t xml:space="preserve">
  8 CPU cores
32 GB of memory</t>
    </r>
  </si>
  <si>
    <r>
      <rPr>
        <b/>
        <sz val="11"/>
        <color theme="1"/>
        <rFont val="Aptos Display"/>
        <family val="2"/>
        <scheme val="major"/>
      </rPr>
      <t>1. Power</t>
    </r>
    <r>
      <rPr>
        <sz val="11"/>
        <color theme="1"/>
        <rFont val="Aptos Display"/>
        <family val="2"/>
        <scheme val="major"/>
      </rPr>
      <t xml:space="preserve">
 4 CPU cores
16 GB of memory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</si>
</sst>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&quot;/GB&quot;"/>
  </numFmts>
  <fonts count="18" x14ac:knownFonts="1">
    <font>
      <sz val="11"/>
      <color theme="1"/>
      <name val="Calibri"/>
      <family val="2"/>
    </font>
    <font>
      <sz val="11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1"/>
      <color rgb="FF9C5700"/>
      <name val="Calibri"/>
      <family val="2"/>
    </font>
    <font>
      <sz val="11"/>
      <color rgb="FF000000"/>
      <name val="Calibri"/>
      <family val="2"/>
    </font>
    <font>
      <i/>
      <sz val="11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2"/>
      <color theme="0"/>
      <name val="Aptos Display"/>
      <family val="2"/>
      <scheme val="major"/>
    </font>
    <font>
      <sz val="14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sz val="16"/>
      <color theme="0"/>
      <name val="Aptos Display"/>
      <family val="2"/>
      <scheme val="major"/>
    </font>
    <font>
      <sz val="9"/>
      <color rgb="FF000000"/>
      <name val="Symbol"/>
      <family val="1"/>
      <charset val="2"/>
    </font>
    <font>
      <sz val="9"/>
      <color rgb="FF000000"/>
      <name val="Aptos Display"/>
      <family val="2"/>
    </font>
    <font>
      <sz val="11"/>
      <color rgb="FF000000"/>
      <name val="Aptos Display"/>
      <family val="1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D51D8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53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164" fontId="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1" fillId="2" borderId="0" xfId="0" applyFont="1" applyFill="1"/>
    <xf numFmtId="164" fontId="4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1" fontId="3" fillId="2" borderId="0" xfId="0" applyNumberFormat="1" applyFont="1" applyFill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0" xfId="0" applyFont="1" applyFill="1"/>
    <xf numFmtId="1" fontId="1" fillId="2" borderId="11" xfId="1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/>
    <xf numFmtId="0" fontId="9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" fillId="2" borderId="10" xfId="0" applyFont="1" applyFill="1" applyBorder="1" applyAlignment="1" applyProtection="1">
      <alignment vertical="center"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64" fontId="16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 indent="1"/>
    </xf>
    <xf numFmtId="0" fontId="14" fillId="2" borderId="0" xfId="0" applyFont="1" applyFill="1" applyAlignment="1">
      <alignment horizontal="left" vertical="center" wrapText="1" indent="5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Neutral" xfId="1" builtinId="28"/>
    <cellStyle name="Normal" xfId="0" builtinId="0"/>
  </cellStyles>
  <dxfs count="3"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B9C"/>
      <color rgb="FFD51D87"/>
      <color rgb="FFFFFF99"/>
      <color rgb="FFE49EDD"/>
      <color rgb="FFFFFFFF"/>
      <color rgb="FFEDE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C89F-B2A7-4DF6-980A-BF34F6B40594}">
  <dimension ref="A1:H21"/>
  <sheetViews>
    <sheetView tabSelected="1" zoomScale="130" zoomScaleNormal="130" workbookViewId="0">
      <selection activeCell="B25" sqref="B25"/>
    </sheetView>
  </sheetViews>
  <sheetFormatPr defaultColWidth="9.140625" defaultRowHeight="15" x14ac:dyDescent="0.25"/>
  <cols>
    <col min="1" max="1" width="34.42578125" style="9" customWidth="1"/>
    <col min="2" max="2" width="93.7109375" style="9" customWidth="1"/>
    <col min="3" max="3" width="21.28515625" style="9" customWidth="1"/>
    <col min="4" max="4" width="64.140625" style="9" customWidth="1"/>
    <col min="5" max="5" width="27" style="9" customWidth="1"/>
    <col min="6" max="6" width="12.140625" style="9" customWidth="1"/>
    <col min="7" max="7" width="8" style="9" customWidth="1"/>
    <col min="8" max="8" width="10.5703125" style="9" customWidth="1"/>
    <col min="9" max="16384" width="9.140625" style="9"/>
  </cols>
  <sheetData>
    <row r="1" spans="1:8" ht="26.25" customHeight="1" thickBot="1" x14ac:dyDescent="0.3">
      <c r="A1" s="45" t="s">
        <v>0</v>
      </c>
      <c r="B1" s="47"/>
      <c r="C1" s="46"/>
      <c r="D1" s="45" t="s">
        <v>1</v>
      </c>
      <c r="E1" s="46"/>
      <c r="G1" s="35"/>
      <c r="H1" s="35"/>
    </row>
    <row r="2" spans="1:8" ht="16.5" thickBot="1" x14ac:dyDescent="0.3">
      <c r="A2" s="22" t="s">
        <v>2</v>
      </c>
      <c r="B2" s="22" t="s">
        <v>46</v>
      </c>
      <c r="C2" s="22" t="s">
        <v>3</v>
      </c>
      <c r="D2" s="21" t="s">
        <v>4</v>
      </c>
      <c r="E2" s="22" t="s">
        <v>5</v>
      </c>
      <c r="G2" s="34"/>
      <c r="H2" s="34"/>
    </row>
    <row r="3" spans="1:8" ht="20.100000000000001" customHeight="1" x14ac:dyDescent="0.25">
      <c r="A3" s="50" t="s">
        <v>48</v>
      </c>
      <c r="B3" s="28"/>
      <c r="C3" s="29"/>
      <c r="D3" s="16" t="str">
        <f>IFERROR(
    IF(
        AND(ISBLANK(B3), NOT(ISBLANK(C3))),
        "Select a plan to see the monthly cost of this plan for " &amp; C3 &amp; " users",
        IF(
            AND(NOT(ISBLANK(B3)), ISBLANK(C3)),
            "Please input the number of users",
            IF(
                AND(ISBLANK(B3), ISBLANK(C3)),
                "Select a plan and insert the number of users to see the monthly cost",
                IF(
                    ISBLANK(C3),
                    "",
                    INDEX('Plans and use cases'!G:G, MATCH(B3, 'Plans and use cases'!H:H, 0)) * C3
                )
            )
        )
    ),
    "Select a plan and insert the number of users to see the monthly cost"
)</f>
        <v>Select a plan and insert the number of users to see the monthly cost</v>
      </c>
      <c r="E3" s="42">
        <f>SUM(D3:D10)</f>
        <v>0</v>
      </c>
      <c r="G3" s="30"/>
      <c r="H3" s="31"/>
    </row>
    <row r="4" spans="1:8" ht="20.100000000000001" customHeight="1" x14ac:dyDescent="0.25">
      <c r="A4" s="51"/>
      <c r="B4" s="5"/>
      <c r="C4" s="3"/>
      <c r="D4" s="16" t="str">
        <f>IFERROR(
    IF(
        AND(ISBLANK(B4), NOT(ISBLANK(C4))),
        "Select a plan to see the monthly cost of this plan for " &amp; C4 &amp; " users",
        IF(
            AND(NOT(ISBLANK(B4)), ISBLANK(C4)),
            "Please input the number of users",
            IF(
                AND(ISBLANK(B4), ISBLANK(C4)),
                "Select a plan and insert the number of users to see the monthly cost",
                IF(
                    ISBLANK(C4),
                    "",
                    INDEX('Plans and use cases'!G:G, MATCH(B4, 'Plans and use cases'!H:H, 0)) * C4
                )
            )
        )
    ),
    "Select a plan and insert the number of users to see the monthly cost"
)</f>
        <v>Select a plan and insert the number of users to see the monthly cost</v>
      </c>
      <c r="E4" s="43"/>
      <c r="G4" s="31"/>
      <c r="H4" s="31"/>
    </row>
    <row r="5" spans="1:8" ht="20.100000000000001" customHeight="1" x14ac:dyDescent="0.25">
      <c r="A5" s="51"/>
      <c r="B5" s="5"/>
      <c r="C5" s="20"/>
      <c r="D5" s="16" t="str">
        <f>IFERROR(
    IF(
        AND(ISBLANK(B5), NOT(ISBLANK(C5))),
        "Select a plan to see the monthly cost of this plan for " &amp; C5 &amp; " users",
        IF(
            AND(NOT(ISBLANK(B5)), ISBLANK(C5)),
            "Please input the number of users",
            IF(
                AND(ISBLANK(B5), ISBLANK(C5)),
                "Select a plan and insert the number of users to see the monthly cost",
                IF(
                    ISBLANK(C5),
                    "",
                    INDEX('Plans and use cases'!G:G, MATCH(B5, 'Plans and use cases'!H:H, 0)) * C5
                )
            )
        )
    ),
    "Select a plan and insert the number of users to see the monthly cost"
)</f>
        <v>Select a plan and insert the number of users to see the monthly cost</v>
      </c>
      <c r="E5" s="43"/>
      <c r="G5" s="32"/>
      <c r="H5" s="33"/>
    </row>
    <row r="6" spans="1:8" ht="20.100000000000001" customHeight="1" thickBot="1" x14ac:dyDescent="0.3">
      <c r="A6" s="52"/>
      <c r="B6" s="6"/>
      <c r="C6" s="4"/>
      <c r="D6" s="16" t="str">
        <f>IFERROR(
    IF(
        AND(ISBLANK(B6), NOT(ISBLANK(C6))),
        "Select a plan to see the monthly cost of this plan for " &amp; C6 &amp; " users",
        IF(
            AND(NOT(ISBLANK(B6)), ISBLANK(C6)),
            "Please input the number of users",
            IF(
                AND(ISBLANK(B6), ISBLANK(C6)),
                "Select a plan and insert the number of users to see the monthly cost",
                IF(
                    ISBLANK(C6),
                    "",
                    INDEX('Plans and use cases'!G:G, MATCH(B6, 'Plans and use cases'!H:H, 0)) * C6
                )
            )
        )
    ),
    "Select a plan and insert the number of users to see the monthly cost"
)</f>
        <v>Select a plan and insert the number of users to see the monthly cost</v>
      </c>
      <c r="E6" s="43"/>
    </row>
    <row r="7" spans="1:8" ht="20.100000000000001" customHeight="1" x14ac:dyDescent="0.25">
      <c r="A7" s="50" t="s">
        <v>47</v>
      </c>
      <c r="B7" s="28"/>
      <c r="C7" s="29"/>
      <c r="D7" s="16" t="str">
        <f>IFERROR(
    IF(
        AND(ISBLANK(B7), NOT(ISBLANK(C7))),
        "Select a plan to see the monthly cost of this plan for " &amp; C7 &amp; " users",
        IF(
            AND(NOT(ISBLANK(B7)), ISBLANK(C7)),
            "Please input the number of users",
            IF(
                AND(ISBLANK(B7), ISBLANK(C7)),
                "Select a plan and insert the number of users to see the monthly cost",
                IF(
                    ISBLANK(C7),
                    "",
                    INDEX('Plans and use cases'!G:G, MATCH(B7, 'Plans and use cases'!H:H, 0)) * C7
                )
            )
        )
    ),
    "Select a plan and insert the number of users to see the monthly cost"
)</f>
        <v>Select a plan and insert the number of users to see the monthly cost</v>
      </c>
      <c r="E7" s="43"/>
    </row>
    <row r="8" spans="1:8" ht="20.100000000000001" customHeight="1" x14ac:dyDescent="0.25">
      <c r="A8" s="51"/>
      <c r="B8" s="5"/>
      <c r="C8" s="3"/>
      <c r="D8" s="16" t="str">
        <f>IFERROR(
    IF(
        AND(ISBLANK(B8), NOT(ISBLANK(C8))),
        "Select a plan to see the monthly cost of this plan for " &amp; C8 &amp; " users",
        IF(
            AND(NOT(ISBLANK(B8)), ISBLANK(C8)),
            "Please input the number of users",
            IF(
                AND(ISBLANK(B8), ISBLANK(C8)),
                "Select a plan and insert the number of users to see the monthly cost",
                IF(
                    ISBLANK(C8),
                    "",
                    INDEX('Plans and use cases'!G:G, MATCH(B8, 'Plans and use cases'!H:H, 0)) * C8
                )
            )
        )
    ),
    "Select a plan and insert the number of users to see the monthly cost"
)</f>
        <v>Select a plan and insert the number of users to see the monthly cost</v>
      </c>
      <c r="E8" s="43"/>
    </row>
    <row r="9" spans="1:8" ht="20.100000000000001" customHeight="1" x14ac:dyDescent="0.25">
      <c r="A9" s="51"/>
      <c r="B9" s="5"/>
      <c r="C9" s="3"/>
      <c r="D9" s="16" t="str">
        <f>IFERROR(
    IF(
        AND(ISBLANK(B9), NOT(ISBLANK(C9))),
        "Select a plan to see the monthly cost of this plan for " &amp; C9 &amp; " users",
        IF(
            AND(NOT(ISBLANK(B9)), ISBLANK(C9)),
            "Please input the number of users",
            IF(
                AND(ISBLANK(B9), ISBLANK(C9)),
                "Select a plan and insert the number of users to see the monthly cost",
                IF(
                    ISBLANK(C9),
                    "",
                    INDEX('Plans and use cases'!G:G, MATCH(B9, 'Plans and use cases'!H:H, 0)) * C9
                )
            )
        )
    ),
    "Select a plan and insert the number of users to see the monthly cost"
)</f>
        <v>Select a plan and insert the number of users to see the monthly cost</v>
      </c>
      <c r="E9" s="43"/>
    </row>
    <row r="10" spans="1:8" ht="20.100000000000001" customHeight="1" thickBot="1" x14ac:dyDescent="0.3">
      <c r="A10" s="52"/>
      <c r="B10" s="6"/>
      <c r="C10" s="4"/>
      <c r="D10" s="17" t="str">
        <f>IFERROR(
    IF(
        AND(ISBLANK(B10), NOT(ISBLANK(C10))),
        "Select a plan to see the monthly cost of this plan for " &amp; C10 &amp; " users",
        IF(
            AND(NOT(ISBLANK(B10)), ISBLANK(C10)),
            "Please input the number of users",
            IF(
                AND(ISBLANK(B10), ISBLANK(C10)),
                "Select a plan and insert the number of users to see the monthly cost",
                IF(
                    ISBLANK(C10),
                    "",
                    INDEX('Plans and use cases'!G:G, MATCH(B10, 'Plans and use cases'!H:H, 0)) * C10
                )
            )
        )
    ),
    "Select a plan and insert the number of users to see the monthly cost"
)</f>
        <v>Select a plan and insert the number of users to see the monthly cost</v>
      </c>
      <c r="E10" s="44"/>
    </row>
    <row r="11" spans="1:8" ht="15.75" thickBot="1" x14ac:dyDescent="0.3"/>
    <row r="12" spans="1:8" ht="21.75" thickBot="1" x14ac:dyDescent="0.3">
      <c r="B12" s="45" t="s">
        <v>7</v>
      </c>
      <c r="C12" s="47"/>
      <c r="D12" s="47"/>
      <c r="E12" s="46"/>
    </row>
    <row r="13" spans="1:8" ht="37.5" x14ac:dyDescent="0.25">
      <c r="B13" s="23" t="s">
        <v>8</v>
      </c>
      <c r="C13" s="23" t="s">
        <v>9</v>
      </c>
      <c r="D13" s="23" t="s">
        <v>10</v>
      </c>
      <c r="E13" s="23" t="s">
        <v>11</v>
      </c>
    </row>
    <row r="14" spans="1:8" ht="19.5" thickBot="1" x14ac:dyDescent="0.3">
      <c r="B14" s="13">
        <v>45</v>
      </c>
      <c r="C14" s="13">
        <v>14.75</v>
      </c>
      <c r="D14" s="14" t="s">
        <v>12</v>
      </c>
      <c r="E14" s="13">
        <f>B14+0.96+120*0.12+(SUM(C3:C10)*C14)</f>
        <v>60.36</v>
      </c>
    </row>
    <row r="15" spans="1:8" ht="15.75" thickBot="1" x14ac:dyDescent="0.3"/>
    <row r="16" spans="1:8" ht="21" customHeight="1" thickBot="1" x14ac:dyDescent="0.3">
      <c r="B16" s="24" t="s">
        <v>13</v>
      </c>
      <c r="C16" s="48" t="str">
        <f>IFERROR(
    IF(
        OR(AND(B3&lt;&gt;"", C3&lt;&gt;0), AND(B7&lt;&gt;"", C7&lt;&gt;0)),
        IF(
            (SUM(D3:D10) + B14 + C14 * SUM(C3:C10) + ((120 * 0.12)+0.96)) = 0,
            "Complete all fields to see the total monthly cost",
            SUM(D3:D10) + B14 + C14 * SUM(C3:C10) + ((120 * 0.12)+0.96)
        ),
        "Complete all fields to see the total monthly cost"
    ),
    "Complete all fields to see the total monthly cost"
)</f>
        <v>Complete all fields to see the total monthly cost</v>
      </c>
      <c r="D16" s="49"/>
      <c r="E16" s="10"/>
      <c r="F16" s="15"/>
    </row>
    <row r="17" spans="2:6" ht="21.75" thickBot="1" x14ac:dyDescent="0.4">
      <c r="B17" s="25" t="s">
        <v>14</v>
      </c>
      <c r="C17" s="38"/>
      <c r="D17" s="39"/>
      <c r="E17" s="12"/>
      <c r="F17" s="8"/>
    </row>
    <row r="18" spans="2:6" ht="21.75" thickBot="1" x14ac:dyDescent="0.4">
      <c r="B18" s="25" t="s">
        <v>15</v>
      </c>
      <c r="C18" s="40">
        <v>8.4</v>
      </c>
      <c r="D18" s="41"/>
      <c r="E18" s="7"/>
      <c r="F18" s="8"/>
    </row>
    <row r="19" spans="2:6" ht="18.75" customHeight="1" thickBot="1" x14ac:dyDescent="0.3">
      <c r="B19" s="26" t="s">
        <v>16</v>
      </c>
      <c r="C19" s="36" t="str">
        <f>IFERROR(
    IF(
        AND(
            OR(AND(NOT(ISBLANK(B3)), NOT(ISBLANK(C3))), AND(NOT(ISBLANK(B7)), NOT(ISBLANK(C7)))),
            NOT(ISBLANK(C17))
        ),
        "$" &amp; TEXT((VALUE(C16) * C17) + C18, "#,##0.00"),
        IF(
            AND(
                OR(AND(NOT(ISBLANK(B3)), NOT(ISBLANK(C3))), AND(NOT(ISBLANK(B7)), NOT(ISBLANK(C7)))),
                ISBLANK(C17)
            ),
            "Please insert the number of months you expect to need access to data",
            IF(
                AND(
                    OR(ISBLANK(B3), ISBLANK(B7)),
                    OR(NOT(ISBLANK(C3)), NOT(ISBLANK(C7)))
                ),
                "Select a plan to see the monthly cost of this plan for " &amp; TEXT(IF(NOT(ISBLANK(C3)), C3, C7), "#,##0") &amp; " users",
                IF(
                    AND(
                        OR(NOT(ISBLANK(B3)), NOT(ISBLANK(B7))),
                        AND(ISBLANK(C3), ISBLANK(C7))
                    ),
                    "Please input the number of users",
                    "Select a plan and the number of users to see the monthly cost"
                )
            )
        )
    ),
    "Select a plan and the number of users to see the monthly cost"
)</f>
        <v>Select a plan and the number of users to see the monthly cost</v>
      </c>
      <c r="D19" s="37"/>
      <c r="E19" s="10"/>
      <c r="F19" s="11"/>
    </row>
    <row r="21" spans="2:6" x14ac:dyDescent="0.25">
      <c r="B21" s="19" t="s">
        <v>17</v>
      </c>
    </row>
  </sheetData>
  <sheetProtection algorithmName="SHA-512" hashValue="iHH9kQ74D/HrwpBOJxqy0aY3PBpFYalpLOLjGEfL/lDosvxg3cbx1lCNIMnWXDV9jqZKU0uVeFkU43vOpvezhQ==" saltValue="FXux/x0vD9mZGRplQR1XkA==" spinCount="100000" sheet="1" objects="1" scenarios="1"/>
  <mergeCells count="11">
    <mergeCell ref="G1:H1"/>
    <mergeCell ref="C19:D19"/>
    <mergeCell ref="C17:D17"/>
    <mergeCell ref="C18:D18"/>
    <mergeCell ref="E3:E10"/>
    <mergeCell ref="D1:E1"/>
    <mergeCell ref="B12:E12"/>
    <mergeCell ref="C16:D16"/>
    <mergeCell ref="A1:C1"/>
    <mergeCell ref="A3:A6"/>
    <mergeCell ref="A7:A10"/>
  </mergeCells>
  <conditionalFormatting sqref="B3:C3">
    <cfRule type="expression" dxfId="2" priority="6">
      <formula>ISBLANK(B3)</formula>
    </cfRule>
  </conditionalFormatting>
  <conditionalFormatting sqref="B3:C7">
    <cfRule type="expression" priority="2">
      <formula>ISBLANK(B7)</formula>
    </cfRule>
  </conditionalFormatting>
  <conditionalFormatting sqref="B7:C7">
    <cfRule type="expression" dxfId="1" priority="5">
      <formula>ISBLANK(B7)</formula>
    </cfRule>
  </conditionalFormatting>
  <conditionalFormatting sqref="C4:C10">
    <cfRule type="expression" priority="3">
      <formula>ISBLANK(C3)</formula>
    </cfRule>
  </conditionalFormatting>
  <conditionalFormatting sqref="C17">
    <cfRule type="expression" dxfId="0" priority="1">
      <formula>ISBLANK(C17)</formula>
    </cfRule>
  </conditionalFormatting>
  <dataValidations count="3">
    <dataValidation type="list" allowBlank="1" showInputMessage="1" showErrorMessage="1" sqref="C4:C6 C8:C10" xr:uid="{22175FCF-3BA0-4CDD-BC00-865CF6CE0429}">
      <formula1>IF(ISBLANK(C3), EmptyList, UseCaseList)</formula1>
    </dataValidation>
    <dataValidation type="list" allowBlank="1" showInputMessage="1" showErrorMessage="1" sqref="B4 B5 B6" xr:uid="{2F6992F5-AD18-47B7-BD87-9A0FA9A6F428}">
      <formula1>IF(ISBLANK(B3), EmptyList, PowerPlan)</formula1>
    </dataValidation>
    <dataValidation type="list" allowBlank="1" showInputMessage="1" showErrorMessage="1" sqref="B8 B9 B10" xr:uid="{7CB4FE62-D4B9-496C-B3A6-DCECBCC07155}">
      <formula1>IF(ISBLANK(B7), EmptyList, PowerProPlan)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162D1E-2B63-4383-B528-3C0EA5F7C295}">
          <x14:formula1>
            <xm:f>'Plans and use cases'!$K$2:$K$21</xm:f>
          </x14:formula1>
          <xm:sqref>C3 C7</xm:sqref>
        </x14:dataValidation>
        <x14:dataValidation type="list" allowBlank="1" showInputMessage="1" showErrorMessage="1" xr:uid="{981AD9D1-049E-4B58-95AC-8BE2EF4687B0}">
          <x14:formula1>
            <xm:f>'Plans and use cases'!$H$6:$H$9</xm:f>
          </x14:formula1>
          <xm:sqref>B7</xm:sqref>
        </x14:dataValidation>
        <x14:dataValidation type="list" allowBlank="1" showInputMessage="1" showErrorMessage="1" xr:uid="{EA30EFD3-55D2-4F77-8677-85CEAA9784E6}">
          <x14:formula1>
            <xm:f>'Plans and use cases'!$H$2:$H$5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97CF-5B2A-41BD-8402-A03729D9802D}">
  <dimension ref="A1:M21"/>
  <sheetViews>
    <sheetView workbookViewId="0">
      <selection activeCell="H20" sqref="H20"/>
    </sheetView>
  </sheetViews>
  <sheetFormatPr defaultRowHeight="15" x14ac:dyDescent="0.25"/>
  <cols>
    <col min="7" max="7" width="34.7109375" customWidth="1"/>
    <col min="8" max="8" width="112.42578125" customWidth="1"/>
  </cols>
  <sheetData>
    <row r="1" spans="1:13" x14ac:dyDescent="0.25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K1" t="s">
        <v>27</v>
      </c>
      <c r="M1" t="s">
        <v>28</v>
      </c>
    </row>
    <row r="2" spans="1:13" x14ac:dyDescent="0.25">
      <c r="A2" s="18" t="s">
        <v>29</v>
      </c>
      <c r="B2">
        <v>4</v>
      </c>
      <c r="C2">
        <v>16</v>
      </c>
      <c r="D2" t="s">
        <v>6</v>
      </c>
      <c r="E2">
        <v>80</v>
      </c>
      <c r="F2">
        <v>10</v>
      </c>
      <c r="G2" s="1">
        <v>103</v>
      </c>
      <c r="H2" s="27" t="s">
        <v>42</v>
      </c>
      <c r="K2">
        <v>1</v>
      </c>
    </row>
    <row r="3" spans="1:13" x14ac:dyDescent="0.25">
      <c r="A3" s="18" t="s">
        <v>30</v>
      </c>
      <c r="B3">
        <v>4</v>
      </c>
      <c r="C3">
        <v>16</v>
      </c>
      <c r="D3" t="s">
        <v>6</v>
      </c>
      <c r="E3">
        <v>80</v>
      </c>
      <c r="F3">
        <v>50</v>
      </c>
      <c r="G3" s="1">
        <v>105</v>
      </c>
      <c r="H3" s="27" t="s">
        <v>43</v>
      </c>
      <c r="K3">
        <v>2</v>
      </c>
    </row>
    <row r="4" spans="1:13" x14ac:dyDescent="0.25">
      <c r="A4" s="18" t="s">
        <v>31</v>
      </c>
      <c r="B4">
        <v>4</v>
      </c>
      <c r="C4">
        <v>16</v>
      </c>
      <c r="D4" t="s">
        <v>6</v>
      </c>
      <c r="E4">
        <v>80</v>
      </c>
      <c r="F4">
        <v>100</v>
      </c>
      <c r="G4" s="1">
        <v>108</v>
      </c>
      <c r="H4" s="27" t="s">
        <v>44</v>
      </c>
      <c r="K4">
        <v>3</v>
      </c>
    </row>
    <row r="5" spans="1:13" x14ac:dyDescent="0.25">
      <c r="A5" s="18" t="s">
        <v>32</v>
      </c>
      <c r="B5">
        <v>4</v>
      </c>
      <c r="C5">
        <v>16</v>
      </c>
      <c r="D5" t="s">
        <v>6</v>
      </c>
      <c r="E5">
        <v>175</v>
      </c>
      <c r="F5">
        <v>100</v>
      </c>
      <c r="G5" s="1">
        <v>112</v>
      </c>
      <c r="H5" s="27" t="s">
        <v>45</v>
      </c>
      <c r="K5">
        <v>4</v>
      </c>
    </row>
    <row r="6" spans="1:13" x14ac:dyDescent="0.25">
      <c r="A6" s="18" t="s">
        <v>33</v>
      </c>
      <c r="B6">
        <v>8</v>
      </c>
      <c r="C6">
        <v>32</v>
      </c>
      <c r="D6" t="s">
        <v>34</v>
      </c>
      <c r="E6">
        <v>80</v>
      </c>
      <c r="F6">
        <v>10</v>
      </c>
      <c r="G6" s="1">
        <v>151</v>
      </c>
      <c r="H6" s="27" t="s">
        <v>38</v>
      </c>
      <c r="K6">
        <v>5</v>
      </c>
    </row>
    <row r="7" spans="1:13" x14ac:dyDescent="0.25">
      <c r="A7" s="18" t="s">
        <v>35</v>
      </c>
      <c r="B7">
        <v>8</v>
      </c>
      <c r="C7">
        <v>32</v>
      </c>
      <c r="D7" t="s">
        <v>34</v>
      </c>
      <c r="E7">
        <v>80</v>
      </c>
      <c r="F7">
        <v>50</v>
      </c>
      <c r="G7" s="1">
        <v>154</v>
      </c>
      <c r="H7" s="27" t="s">
        <v>39</v>
      </c>
      <c r="K7">
        <v>6</v>
      </c>
    </row>
    <row r="8" spans="1:13" x14ac:dyDescent="0.25">
      <c r="A8" s="18" t="s">
        <v>36</v>
      </c>
      <c r="B8">
        <v>8</v>
      </c>
      <c r="C8">
        <v>32</v>
      </c>
      <c r="D8" t="s">
        <v>34</v>
      </c>
      <c r="E8">
        <v>80</v>
      </c>
      <c r="F8">
        <v>100</v>
      </c>
      <c r="G8" s="1">
        <v>158</v>
      </c>
      <c r="H8" s="27" t="s">
        <v>40</v>
      </c>
      <c r="K8">
        <v>7</v>
      </c>
    </row>
    <row r="9" spans="1:13" x14ac:dyDescent="0.25">
      <c r="A9" s="18" t="s">
        <v>37</v>
      </c>
      <c r="B9">
        <v>8</v>
      </c>
      <c r="C9">
        <v>32</v>
      </c>
      <c r="D9" t="s">
        <v>34</v>
      </c>
      <c r="E9">
        <v>175</v>
      </c>
      <c r="F9">
        <v>100</v>
      </c>
      <c r="G9" s="1">
        <v>165</v>
      </c>
      <c r="H9" s="27" t="s">
        <v>41</v>
      </c>
      <c r="K9">
        <v>8</v>
      </c>
    </row>
    <row r="10" spans="1:13" x14ac:dyDescent="0.25">
      <c r="K10">
        <v>9</v>
      </c>
    </row>
    <row r="11" spans="1:13" x14ac:dyDescent="0.25">
      <c r="K11">
        <v>10</v>
      </c>
    </row>
    <row r="12" spans="1:13" x14ac:dyDescent="0.25">
      <c r="K12">
        <v>11</v>
      </c>
    </row>
    <row r="13" spans="1:13" x14ac:dyDescent="0.25">
      <c r="K13">
        <v>12</v>
      </c>
    </row>
    <row r="14" spans="1:13" x14ac:dyDescent="0.25">
      <c r="K14">
        <v>13</v>
      </c>
    </row>
    <row r="15" spans="1:13" x14ac:dyDescent="0.25">
      <c r="K15">
        <v>14</v>
      </c>
    </row>
    <row r="16" spans="1:13" x14ac:dyDescent="0.25">
      <c r="K16">
        <v>15</v>
      </c>
    </row>
    <row r="17" spans="3:11" x14ac:dyDescent="0.25">
      <c r="C17" s="2"/>
      <c r="K17">
        <v>16</v>
      </c>
    </row>
    <row r="18" spans="3:11" x14ac:dyDescent="0.25">
      <c r="K18">
        <v>17</v>
      </c>
    </row>
    <row r="19" spans="3:11" x14ac:dyDescent="0.25">
      <c r="K19">
        <v>18</v>
      </c>
    </row>
    <row r="20" spans="3:11" x14ac:dyDescent="0.25">
      <c r="K20">
        <v>19</v>
      </c>
    </row>
    <row r="21" spans="3:11" x14ac:dyDescent="0.25">
      <c r="K21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2347a59f-df80-4a63-afb8-e3c62ce198a3" xsi:nil="true"/>
    <lcf76f155ced4ddcb4097134ff3c332f xmlns="2347a59f-df80-4a63-afb8-e3c62ce198a3">
      <Terms xmlns="http://schemas.microsoft.com/office/infopath/2007/PartnerControls"/>
    </lcf76f155ced4ddcb4097134ff3c332f>
    <TaxCatchAll xmlns="998bb09e-49d1-49b3-9a17-ab02179431a7" xsi:nil="true"/>
    <ProjectSTatus xmlns="2347a59f-df80-4a63-afb8-e3c62ce198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6FE598B4CFD9408701F1BBA80EEFEB" ma:contentTypeVersion="18" ma:contentTypeDescription="Create a new document." ma:contentTypeScope="" ma:versionID="42ec42ed7f76fa1d99cfba3da8fc60ed">
  <xsd:schema xmlns:xsd="http://www.w3.org/2001/XMLSchema" xmlns:xs="http://www.w3.org/2001/XMLSchema" xmlns:p="http://schemas.microsoft.com/office/2006/metadata/properties" xmlns:ns2="2347a59f-df80-4a63-afb8-e3c62ce198a3" xmlns:ns3="998bb09e-49d1-49b3-9a17-ab02179431a7" targetNamespace="http://schemas.microsoft.com/office/2006/metadata/properties" ma:root="true" ma:fieldsID="dca193b994031aad0e817ec6cfe6921e" ns2:_="" ns3:_="">
    <xsd:import namespace="2347a59f-df80-4a63-afb8-e3c62ce198a3"/>
    <xsd:import namespace="998bb09e-49d1-49b3-9a17-ab02179431a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ProjectSTatu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7a59f-df80-4a63-afb8-e3c62ce198a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79dd5136-d8d3-43bd-8536-49417bb068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jectSTatus" ma:index="23" nillable="true" ma:displayName="Project Status" ma:format="Dropdown" ma:internalName="ProjectSTatus">
      <xsd:simpleType>
        <xsd:restriction base="dms:Choice">
          <xsd:enumeration value="DGov Review"/>
          <xsd:enumeration value="Applicant addressing Feedback"/>
          <xsd:enumeration value="Custodian Review Round 1"/>
          <xsd:enumeration value="Custodian Review Round 2"/>
          <xsd:enumeration value="Custodian Review Round 3"/>
          <xsd:enumeration value="Seeking HREC"/>
          <xsd:enumeration value="Seeking Formal Approval"/>
          <xsd:enumeration value="Approved"/>
          <xsd:enumeration value="Approved, in ERICA"/>
          <xsd:enumeration value="Requesting Amendment"/>
          <xsd:enumeration value="On Hold"/>
          <xsd:enumeration value="Withdrawn"/>
          <xsd:enumeration value="Completed"/>
          <xsd:enumeration value="Completed, workspace closed"/>
          <xsd:enumeration value="Closed"/>
          <xsd:enumeration value="Prospective"/>
          <xsd:enumeration value="Approved, T&amp;Cs signed"/>
        </xsd:restriction>
      </xsd:simpleType>
    </xsd:element>
    <xsd:element name="Notes" ma:index="24" nillable="true" ma:displayName="Notes" ma:format="Dropdown" ma:internalName="Notes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bb09e-49d1-49b3-9a17-ab02179431a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9cd2345-dc23-4e80-969c-8e25ef1a2082}" ma:internalName="TaxCatchAll" ma:showField="CatchAllData" ma:web="998bb09e-49d1-49b3-9a17-ab02179431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80A2E8-92B6-41C3-9940-DFD33535F580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98bb09e-49d1-49b3-9a17-ab02179431a7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2347a59f-df80-4a63-afb8-e3c62ce198a3"/>
  </ds:schemaRefs>
</ds:datastoreItem>
</file>

<file path=customXml/itemProps2.xml><?xml version="1.0" encoding="utf-8"?>
<ds:datastoreItem xmlns:ds="http://schemas.openxmlformats.org/officeDocument/2006/customXml" ds:itemID="{29FA77A7-27AE-4AF7-A2EC-FB0883BF1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7a59f-df80-4a63-afb8-e3c62ce198a3"/>
    <ds:schemaRef ds:uri="998bb09e-49d1-49b3-9a17-ab02179431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EF69F8-92A5-43FF-A6F0-9E1F4B0FD8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PeopleWA Price Calculator</vt:lpstr>
      <vt:lpstr>Plans and use cases</vt:lpstr>
      <vt:lpstr>EmptyList</vt:lpstr>
      <vt:lpstr>PowerPlan</vt:lpstr>
      <vt:lpstr>PowerProPlan</vt:lpstr>
      <vt:lpstr>Table</vt:lpstr>
      <vt:lpstr>UseCaseList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Gibson, Ryan</dc:creator>
  <cp:keywords/>
  <dc:description/>
  <cp:lastModifiedBy>Gibson, Ryan</cp:lastModifiedBy>
  <cp:revision/>
  <dcterms:created xsi:type="dcterms:W3CDTF">2025-04-16T04:47:23Z</dcterms:created>
  <dcterms:modified xsi:type="dcterms:W3CDTF">2025-07-07T00:31:43Z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6cf7cf-4bad-475a-a557-f71d08d59046_Enabled">
    <vt:lpwstr>true</vt:lpwstr>
  </property>
  <property fmtid="{D5CDD505-2E9C-101B-9397-08002B2CF9AE}" pid="3" name="MSIP_Label_116cf7cf-4bad-475a-a557-f71d08d59046_SetDate">
    <vt:lpwstr>2025-04-16T05:56:45Z</vt:lpwstr>
  </property>
  <property fmtid="{D5CDD505-2E9C-101B-9397-08002B2CF9AE}" pid="4" name="MSIP_Label_116cf7cf-4bad-475a-a557-f71d08d59046_Method">
    <vt:lpwstr>Standard</vt:lpwstr>
  </property>
  <property fmtid="{D5CDD505-2E9C-101B-9397-08002B2CF9AE}" pid="5" name="MSIP_Label_116cf7cf-4bad-475a-a557-f71d08d59046_Name">
    <vt:lpwstr>OFFICIAL [ Office ]</vt:lpwstr>
  </property>
  <property fmtid="{D5CDD505-2E9C-101B-9397-08002B2CF9AE}" pid="6" name="MSIP_Label_116cf7cf-4bad-475a-a557-f71d08d59046_SiteId">
    <vt:lpwstr>d48144b5-571f-4b68-9721-e41bc0071e17</vt:lpwstr>
  </property>
  <property fmtid="{D5CDD505-2E9C-101B-9397-08002B2CF9AE}" pid="7" name="MSIP_Label_116cf7cf-4bad-475a-a557-f71d08d59046_ActionId">
    <vt:lpwstr>02c0c234-976b-4481-8283-d6b72b0579dc</vt:lpwstr>
  </property>
  <property fmtid="{D5CDD505-2E9C-101B-9397-08002B2CF9AE}" pid="8" name="MSIP_Label_116cf7cf-4bad-475a-a557-f71d08d59046_ContentBits">
    <vt:lpwstr>0</vt:lpwstr>
  </property>
  <property fmtid="{D5CDD505-2E9C-101B-9397-08002B2CF9AE}" pid="9" name="MSIP_Label_116cf7cf-4bad-475a-a557-f71d08d59046_Tag">
    <vt:lpwstr>10, 3, 0, 1</vt:lpwstr>
  </property>
  <property fmtid="{D5CDD505-2E9C-101B-9397-08002B2CF9AE}" pid="10" name="ContentTypeId">
    <vt:lpwstr>0x010100E76FE598B4CFD9408701F1BBA80EEFEB</vt:lpwstr>
  </property>
  <property fmtid="{D5CDD505-2E9C-101B-9397-08002B2CF9AE}" pid="11" name="MediaServiceImageTags">
    <vt:lpwstr/>
  </property>
</Properties>
</file>