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awater.sharepoint.com/teams/CarbonInnovationsGrantCIG.Team/Shared Documents/Funding Round 3/Financial model/"/>
    </mc:Choice>
  </mc:AlternateContent>
  <xr:revisionPtr revIDLastSave="192" documentId="8_{68822D76-29A2-4A8D-8626-A47AFEC1220D}" xr6:coauthVersionLast="47" xr6:coauthVersionMax="47" xr10:uidLastSave="{1C748261-3965-44A6-BF9C-1F4C4AC9BE9D}"/>
  <bookViews>
    <workbookView xWindow="-8730" yWindow="-16320" windowWidth="29040" windowHeight="15720" tabRatio="631" activeTab="1" xr2:uid="{05204A8F-121D-43BC-B10C-4D5A6FD800AB}"/>
  </bookViews>
  <sheets>
    <sheet name="Index" sheetId="25" r:id="rId1"/>
    <sheet name="Project Model" sheetId="17" r:id="rId2"/>
    <sheet name="Outputs and Inputs" sheetId="18" r:id="rId3"/>
    <sheet name="In-kind contributions" sheetId="7" r:id="rId4"/>
    <sheet name="Merit Criteria" sheetId="10" r:id="rId5"/>
    <sheet name="Eligible costs" sheetId="24" r:id="rId6"/>
    <sheet name="Milestone table" sheetId="6" state="hidden" r:id="rId7"/>
    <sheet name="Glossary" sheetId="20" r:id="rId8"/>
  </sheets>
  <definedNames>
    <definedName name="BusLoan_interest">#REF!</definedName>
    <definedName name="Capacity_Credits">#REF!</definedName>
    <definedName name="Dam_scaling">#REF!</definedName>
    <definedName name="EquipLoan_Interest">#REF!</definedName>
    <definedName name="EquipLoan1_Amount">#REF!</definedName>
    <definedName name="EquipLoan2_Amount">#REF!</definedName>
    <definedName name="Equipment_repayment">#REF!</definedName>
    <definedName name="Generating_revenue">#REF!</definedName>
    <definedName name="Income_tax">#REF!</definedName>
    <definedName name="Insurance_annual">#REF!</definedName>
    <definedName name="LRETs">#REF!</definedName>
    <definedName name="NCS_revenue">#REF!</definedName>
    <definedName name="Operations_and_Maintenance">#REF!</definedName>
    <definedName name="Principal_starting">#REF!</definedName>
    <definedName name="R_and_D_rebate">#REF!</definedName>
    <definedName name="Response" localSheetId="7">#REF!</definedName>
    <definedName name="Response">#REF!</definedName>
    <definedName name="Tariffs_and_charg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17" l="1"/>
  <c r="G48" i="17"/>
  <c r="B32" i="18" l="1"/>
  <c r="C32" i="18"/>
  <c r="B27" i="17" l="1"/>
  <c r="D50" i="17"/>
  <c r="F38" i="17"/>
  <c r="D10" i="17"/>
  <c r="D6" i="17"/>
  <c r="D9" i="17"/>
  <c r="B15" i="17" l="1"/>
  <c r="I37" i="17"/>
  <c r="J49" i="17" s="1"/>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C32" i="17" l="1"/>
  <c r="C14" i="18"/>
  <c r="J65" i="17"/>
  <c r="J75" i="17" l="1"/>
  <c r="C101" i="17" s="1"/>
  <c r="C102" i="17" s="1"/>
  <c r="C103" i="17" s="1"/>
  <c r="C104" i="17" s="1"/>
  <c r="C105" i="17" s="1"/>
  <c r="C106" i="17" s="1"/>
  <c r="C107" i="17" s="1"/>
  <c r="C108" i="17" s="1"/>
  <c r="C109" i="17" s="1"/>
  <c r="C110" i="17" s="1"/>
  <c r="C111" i="17" s="1"/>
  <c r="C112" i="17" s="1"/>
  <c r="C113" i="17" s="1"/>
  <c r="C114" i="17" s="1"/>
  <c r="C115" i="17" s="1"/>
  <c r="C116" i="17" s="1"/>
  <c r="C117" i="17" s="1"/>
  <c r="C118" i="17" s="1"/>
  <c r="C119" i="17" s="1"/>
  <c r="C120" i="17" s="1"/>
  <c r="H75" i="17"/>
  <c r="G71" i="17" l="1"/>
  <c r="G70" i="17"/>
  <c r="I65" i="17"/>
  <c r="F39" i="17"/>
  <c r="F40" i="17"/>
  <c r="F41" i="17"/>
  <c r="F42" i="17"/>
  <c r="F43" i="17"/>
  <c r="F45" i="17"/>
  <c r="F44" i="17"/>
  <c r="F46" i="17"/>
  <c r="F47" i="17"/>
  <c r="F48" i="17"/>
  <c r="F49" i="17"/>
  <c r="E50" i="17"/>
  <c r="D8" i="17"/>
  <c r="F100" i="17"/>
  <c r="D100" i="17" s="1"/>
  <c r="H21" i="7"/>
  <c r="G75" i="17" l="1"/>
  <c r="C25" i="17"/>
  <c r="C22" i="17"/>
  <c r="C26" i="17"/>
  <c r="I75" i="17"/>
  <c r="C35" i="18" s="1"/>
  <c r="F50" i="17"/>
  <c r="C22" i="18" l="1"/>
  <c r="C23" i="18" s="1"/>
  <c r="F82" i="17"/>
  <c r="F83" i="17" s="1"/>
  <c r="C27" i="18" s="1"/>
  <c r="B101" i="17"/>
  <c r="B102" i="17" s="1"/>
  <c r="B103" i="17" s="1"/>
  <c r="B104" i="17" s="1"/>
  <c r="B105" i="17" s="1"/>
  <c r="B106" i="17" s="1"/>
  <c r="B107" i="17" s="1"/>
  <c r="B108" i="17" s="1"/>
  <c r="B109" i="17" s="1"/>
  <c r="B110" i="17" s="1"/>
  <c r="B111" i="17" s="1"/>
  <c r="B112" i="17" s="1"/>
  <c r="B113" i="17" s="1"/>
  <c r="B114" i="17" s="1"/>
  <c r="B115" i="17" s="1"/>
  <c r="B116" i="17" s="1"/>
  <c r="B117" i="17" s="1"/>
  <c r="B118" i="17" s="1"/>
  <c r="B119" i="17" s="1"/>
  <c r="B120" i="17" s="1"/>
  <c r="C34" i="18"/>
  <c r="C33" i="18" l="1"/>
  <c r="H13" i="7"/>
  <c r="C19" i="18" l="1"/>
  <c r="C21" i="18"/>
  <c r="A14" i="18"/>
  <c r="A11" i="18"/>
  <c r="A10" i="18"/>
  <c r="A9" i="18"/>
  <c r="D14" i="17"/>
  <c r="D13" i="17"/>
  <c r="D12" i="17"/>
  <c r="D11" i="17"/>
  <c r="D7" i="17"/>
  <c r="H27" i="7"/>
  <c r="B27" i="7"/>
  <c r="B13" i="7"/>
  <c r="B15" i="7" s="1"/>
  <c r="C10" i="18" l="1"/>
  <c r="C9" i="18"/>
  <c r="D15" i="17"/>
  <c r="D122" i="17"/>
  <c r="D126" i="17"/>
  <c r="D130" i="17"/>
  <c r="D134" i="17"/>
  <c r="D138" i="17"/>
  <c r="D142" i="17"/>
  <c r="D146" i="17"/>
  <c r="D150" i="17"/>
  <c r="D121" i="17"/>
  <c r="D125" i="17"/>
  <c r="D129" i="17"/>
  <c r="D133" i="17"/>
  <c r="D137" i="17"/>
  <c r="D141" i="17"/>
  <c r="D145" i="17"/>
  <c r="D149" i="17"/>
  <c r="D123" i="17"/>
  <c r="D127" i="17"/>
  <c r="D131" i="17"/>
  <c r="D135" i="17"/>
  <c r="D139" i="17"/>
  <c r="D143" i="17"/>
  <c r="D147" i="17"/>
  <c r="D124" i="17"/>
  <c r="D128" i="17"/>
  <c r="D132" i="17"/>
  <c r="D136" i="17"/>
  <c r="D140" i="17"/>
  <c r="D144" i="17"/>
  <c r="D148" i="17"/>
  <c r="B29" i="7"/>
  <c r="B31" i="7" s="1"/>
  <c r="B5" i="17" s="1"/>
  <c r="D5" i="17" s="1"/>
  <c r="C24" i="17"/>
  <c r="C23" i="17"/>
  <c r="C21" i="17"/>
  <c r="C29" i="17"/>
  <c r="G41" i="17" l="1"/>
  <c r="C18" i="18"/>
  <c r="C20" i="18" s="1"/>
  <c r="C11" i="18"/>
  <c r="D20" i="18"/>
  <c r="C13" i="18"/>
  <c r="E15" i="17"/>
  <c r="H48" i="17"/>
  <c r="G45" i="17"/>
  <c r="H45" i="17" s="1"/>
  <c r="G46" i="17"/>
  <c r="H46" i="17" s="1"/>
  <c r="G44" i="17"/>
  <c r="H44" i="17" s="1"/>
  <c r="H41" i="17"/>
  <c r="G43" i="17"/>
  <c r="H43" i="17" s="1"/>
  <c r="G47" i="17"/>
  <c r="H47" i="17" s="1"/>
  <c r="G42" i="17"/>
  <c r="H42" i="17" s="1"/>
  <c r="H49" i="17"/>
  <c r="G38" i="17"/>
  <c r="G39" i="17"/>
  <c r="H39" i="17" s="1"/>
  <c r="G40" i="17"/>
  <c r="H40" i="17" s="1"/>
  <c r="B28" i="17"/>
  <c r="B30" i="17" s="1"/>
  <c r="C30" i="17" l="1"/>
  <c r="B31" i="17"/>
  <c r="C33" i="17" s="1"/>
  <c r="C28" i="17"/>
  <c r="H38" i="17"/>
  <c r="G50" i="17"/>
  <c r="H50" i="17" s="1"/>
  <c r="C27" i="17"/>
  <c r="C28" i="18" s="1"/>
  <c r="C31" i="17" l="1"/>
  <c r="C12" i="18"/>
  <c r="C24" i="18"/>
  <c r="C25" i="18" s="1"/>
  <c r="D102" i="17"/>
  <c r="D101" i="17"/>
  <c r="E101" i="17" l="1"/>
  <c r="D103" i="17"/>
  <c r="F101" i="17" l="1"/>
  <c r="E102" i="17"/>
  <c r="D104" i="17"/>
  <c r="F102" i="17" l="1"/>
  <c r="D105" i="17"/>
  <c r="E103" i="17" l="1"/>
  <c r="F103" i="17" s="1"/>
  <c r="D106" i="17"/>
  <c r="E104" i="17" l="1"/>
  <c r="F104" i="17" s="1"/>
  <c r="D107" i="17"/>
  <c r="E105" i="17" l="1"/>
  <c r="F105" i="17" s="1"/>
  <c r="D108" i="17"/>
  <c r="E106" i="17" l="1"/>
  <c r="F106" i="17" s="1"/>
  <c r="D109" i="17"/>
  <c r="E107" i="17" l="1"/>
  <c r="F107" i="17" s="1"/>
  <c r="D110" i="17"/>
  <c r="E108" i="17" l="1"/>
  <c r="F108" i="17" s="1"/>
  <c r="D111" i="17"/>
  <c r="E109" i="17" l="1"/>
  <c r="F109" i="17" s="1"/>
  <c r="D112" i="17"/>
  <c r="E110" i="17" l="1"/>
  <c r="F110" i="17" s="1"/>
  <c r="D113" i="17"/>
  <c r="E111" i="17" l="1"/>
  <c r="F111" i="17" s="1"/>
  <c r="D114" i="17"/>
  <c r="E112" i="17" l="1"/>
  <c r="F112" i="17" s="1"/>
  <c r="D115" i="17"/>
  <c r="E113" i="17" l="1"/>
  <c r="F113" i="17" s="1"/>
  <c r="D116" i="17"/>
  <c r="E114" i="17" l="1"/>
  <c r="F114" i="17" s="1"/>
  <c r="D117" i="17"/>
  <c r="E115" i="17" l="1"/>
  <c r="F115" i="17" s="1"/>
  <c r="D118" i="17"/>
  <c r="E116" i="17" l="1"/>
  <c r="F116" i="17" s="1"/>
  <c r="D119" i="17"/>
  <c r="E117" i="17" l="1"/>
  <c r="F117" i="17" s="1"/>
  <c r="D120" i="17"/>
  <c r="F89" i="17" s="1"/>
  <c r="F2" i="6" a="1"/>
  <c r="F2" i="6" s="1"/>
  <c r="C15" i="18" l="1"/>
  <c r="C29" i="18"/>
  <c r="E118" i="17"/>
  <c r="F118" i="17" s="1"/>
  <c r="F90" i="17"/>
  <c r="C30" i="18" s="1"/>
  <c r="E119" i="17" l="1"/>
  <c r="F119" i="17" s="1"/>
  <c r="E120" i="17" l="1"/>
  <c r="E121" i="17" s="1"/>
  <c r="F121" i="17" s="1"/>
  <c r="A2" i="6" a="1"/>
  <c r="A2" i="6" s="1"/>
  <c r="F120" i="17" l="1"/>
  <c r="E122" i="17"/>
  <c r="F122" i="17" s="1"/>
  <c r="A12" i="6"/>
  <c r="A8" i="6"/>
  <c r="A4" i="6"/>
  <c r="A13" i="6"/>
  <c r="A9" i="6"/>
  <c r="A5" i="6"/>
  <c r="A11" i="6"/>
  <c r="A7" i="6"/>
  <c r="A3" i="6"/>
  <c r="A10" i="6"/>
  <c r="A6" i="6"/>
  <c r="B2" i="6"/>
  <c r="E123" i="17" l="1"/>
  <c r="F123" i="17" s="1"/>
  <c r="B8" i="6"/>
  <c r="B4" i="6"/>
  <c r="B9" i="6"/>
  <c r="B5" i="6"/>
  <c r="B7" i="6"/>
  <c r="B3" i="6"/>
  <c r="B10" i="6"/>
  <c r="B6" i="6"/>
  <c r="E124" i="17" l="1"/>
  <c r="F124" i="17" s="1"/>
  <c r="E125" i="17" l="1"/>
  <c r="F125" i="17" s="1"/>
  <c r="C2" i="6" a="1"/>
  <c r="C2" i="6" s="1"/>
  <c r="E126" i="17" l="1"/>
  <c r="F126" i="17" s="1"/>
  <c r="E127" i="17" l="1"/>
  <c r="F127" i="17" s="1"/>
  <c r="E128" i="17" l="1"/>
  <c r="F128" i="17" s="1"/>
  <c r="E129" i="17" l="1"/>
  <c r="F129" i="17" s="1"/>
  <c r="E130" i="17" l="1"/>
  <c r="F130" i="17" s="1"/>
  <c r="E131" i="17" l="1"/>
  <c r="F131" i="17" s="1"/>
  <c r="E132" i="17" l="1"/>
  <c r="F132" i="17" s="1"/>
  <c r="E133" i="17" l="1"/>
  <c r="F133" i="17" s="1"/>
  <c r="E2" i="6" a="1"/>
  <c r="E2" i="6" s="1"/>
  <c r="E134" i="17" l="1"/>
  <c r="F134" i="17" s="1"/>
  <c r="E135" i="17" l="1"/>
  <c r="F135" i="17" s="1"/>
  <c r="E136" i="17" l="1"/>
  <c r="F136" i="17" s="1"/>
  <c r="E137" i="17" l="1"/>
  <c r="F137" i="17" s="1"/>
  <c r="D7" i="6"/>
  <c r="E138" i="17" l="1"/>
  <c r="F138" i="17" s="1"/>
  <c r="D5" i="6"/>
  <c r="D6" i="6"/>
  <c r="D11" i="6"/>
  <c r="D4" i="6"/>
  <c r="D3" i="6"/>
  <c r="D9" i="6"/>
  <c r="D8" i="6"/>
  <c r="D2" i="6"/>
  <c r="D10" i="6"/>
  <c r="E139" i="17" l="1"/>
  <c r="F139" i="17" s="1"/>
  <c r="E140" i="17" l="1"/>
  <c r="F140" i="17" s="1"/>
  <c r="E141" i="17" l="1"/>
  <c r="F141" i="17" s="1"/>
  <c r="E142" i="17" l="1"/>
  <c r="F142" i="17" s="1"/>
  <c r="E143" i="17" l="1"/>
  <c r="F143" i="17" s="1"/>
  <c r="E144" i="17" l="1"/>
  <c r="F144" i="17" s="1"/>
  <c r="E145" i="17" l="1"/>
  <c r="F145" i="17" s="1"/>
  <c r="E146" i="17" l="1"/>
  <c r="F146" i="17" s="1"/>
  <c r="E147" i="17" l="1"/>
  <c r="F147" i="17" s="1"/>
  <c r="E148" i="17" l="1"/>
  <c r="F148" i="17" s="1"/>
  <c r="E149" i="17" l="1"/>
  <c r="F149" i="17" s="1"/>
  <c r="E150" i="17" l="1"/>
  <c r="F150" i="17" s="1"/>
  <c r="F88" i="17" s="1"/>
  <c r="C31"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 Cassanet</author>
  </authors>
  <commentList>
    <comment ref="A50" authorId="0" shapeId="0" xr:uid="{2551D85D-BBE7-4FC7-80EE-510C6B7A73EE}">
      <text>
        <r>
          <rPr>
            <sz val="9"/>
            <color indexed="81"/>
            <rFont val="Tahoma"/>
            <family val="2"/>
          </rPr>
          <t>The minimum rate of return your organisation would need to proceed with a project of this size and risk profile.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<sst xmlns="http://schemas.openxmlformats.org/spreadsheetml/2006/main" count="490" uniqueCount="352">
  <si>
    <t>Merit Category</t>
  </si>
  <si>
    <t>Weighting</t>
  </si>
  <si>
    <t>Merit Criteria</t>
  </si>
  <si>
    <t>Financial Model Spreadsheet</t>
  </si>
  <si>
    <t xml:space="preserve">Applicant Reports, Studies, and/or Response in SmartyGrants </t>
  </si>
  <si>
    <t>Financial Model Evidence 
Reference</t>
  </si>
  <si>
    <r>
      <rPr>
        <b/>
        <sz val="12"/>
        <color theme="1"/>
        <rFont val="Calibri  "/>
      </rPr>
      <t>Merit 1</t>
    </r>
    <r>
      <rPr>
        <sz val="12"/>
        <color theme="1"/>
        <rFont val="Calibri  "/>
      </rPr>
      <t xml:space="preserve"> 
Reducing emissions</t>
    </r>
  </si>
  <si>
    <t>The direct and indirect greenhouse gas emission reductions likely to be achieved </t>
  </si>
  <si>
    <t>P</t>
  </si>
  <si>
    <t>The scale of potential emissions reduction relative to baseline emissions from the heavy industry operations</t>
  </si>
  <si>
    <t>The permanence of the potential emissions reduction </t>
  </si>
  <si>
    <t>How the Carbon Mitigation Hierarchy and the transition to net zero emissions has been considered in project design </t>
  </si>
  <si>
    <t>The target cost ($ per tonne) of carbon dioxide equivalent emissions reduction.  </t>
  </si>
  <si>
    <r>
      <rPr>
        <b/>
        <sz val="12"/>
        <color theme="1"/>
        <rFont val="Calibri  "/>
      </rPr>
      <t xml:space="preserve">Merit 2 </t>
    </r>
    <r>
      <rPr>
        <sz val="12"/>
        <color theme="1"/>
        <rFont val="Calibri  "/>
      </rPr>
      <t xml:space="preserve">
Business case</t>
    </r>
  </si>
  <si>
    <t>The amount of funding sought for the project and the total project cost </t>
  </si>
  <si>
    <t>The other expected sources of funding and evidence that funding has been, or has a reasonable chance of being, secured </t>
  </si>
  <si>
    <t>The proportion of total funds including in-kind contributions committed by the applicant (excluding other grants)</t>
  </si>
  <si>
    <t>Justification for the need for Government assistance by presenting the:  </t>
  </si>
  <si>
    <t>ii. status of the project (whether the project has commenced) </t>
  </si>
  <si>
    <t>iii. difference the grant will make to the project in terms of scale and timing. </t>
  </si>
  <si>
    <t>The project’s technical feasibility and likelihood of success </t>
  </si>
  <si>
    <t>Commitment to proceed to build the project if it is proven feasible, including an understanding of the likely cost and benefits of deploying the project at full scale.  </t>
  </si>
  <si>
    <r>
      <rPr>
        <b/>
        <sz val="12"/>
        <color theme="1"/>
        <rFont val="Calibri  "/>
      </rPr>
      <t xml:space="preserve">Merit 3 
</t>
    </r>
    <r>
      <rPr>
        <sz val="12"/>
        <color theme="1"/>
        <rFont val="Calibri  "/>
      </rPr>
      <t xml:space="preserve">Ability to Deliver </t>
    </r>
  </si>
  <si>
    <t>Technical and management capability and expertise of the applicant.  </t>
  </si>
  <si>
    <t>Roles of project partners and the status of any relevant agreements between project partners, including the level of involvement of one or more heavy industry in the project.  </t>
  </si>
  <si>
    <t>A completed risk register template.</t>
  </si>
  <si>
    <t>A clear and detailed funding strategy demonstrating a path to achieving financial close and commencing project delivery upon execution of a Funding Agreement.  </t>
  </si>
  <si>
    <t>The applicant has secured or can secure the required regulatory approvals and/or access permits to carry out the project. </t>
  </si>
  <si>
    <t>Current insurance where relevant or plans for insurance to cover potential liability that may result from carrying out the project.</t>
  </si>
  <si>
    <r>
      <rPr>
        <b/>
        <sz val="12"/>
        <color theme="1"/>
        <rFont val="Calibri  "/>
      </rPr>
      <t>Merit 4</t>
    </r>
    <r>
      <rPr>
        <sz val="12"/>
        <color theme="1"/>
        <rFont val="Calibri  "/>
      </rPr>
      <t xml:space="preserve"> 
Innovation and potential for wider adoption </t>
    </r>
  </si>
  <si>
    <t>The likelihood that the project will result in similar projects being implemented by the applicant or by others, multiplying the emissions reduction potential  </t>
  </si>
  <si>
    <t>The potential for cost reductions for future projects by demonstration of new technology, including the ability of future projects to be financially viable without grant funding </t>
  </si>
  <si>
    <t>The scale of potential abatement if the technology was adopted throughout the industry sector in WA and more broadly </t>
  </si>
  <si>
    <t>The potential for further research or studies arising from the project  </t>
  </si>
  <si>
    <t>An assessment of project competitiveness against alternatives, including similar technologies or methods in development. </t>
  </si>
  <si>
    <t>Demonstrated benefits to heavy industry and mitigating hard-to-abate emissions. </t>
  </si>
  <si>
    <r>
      <rPr>
        <b/>
        <sz val="12"/>
        <color theme="1"/>
        <rFont val="Calibri  "/>
      </rPr>
      <t>Merit 5</t>
    </r>
    <r>
      <rPr>
        <sz val="12"/>
        <color theme="1"/>
        <rFont val="Calibri  "/>
      </rPr>
      <t xml:space="preserve"> 
Public Good</t>
    </r>
  </si>
  <si>
    <t>Knowledge sharing – describe the type, quality and extent of the knowledge sharing information about, and resulting from, the project that the applicant proposes to make publicly available to build capacity amongst others, support learning-by-doing and/or demonstrate the feasibility of new technologies or processes</t>
  </si>
  <si>
    <t>Economic development – delivering economic benefits to the state (i.e. the number of jobs expected to be created by the project, benefits to Aboriginal and Torres Strait Islander employment and/or the extent to which the project represents a new industry or business practice in the state)</t>
  </si>
  <si>
    <t>Environmental co-benefits of the project, such as reduced pollution, reduction in the use of raw materials, climate adaptation/resilience, or benefits to local or regional biodiversity  </t>
  </si>
  <si>
    <t xml:space="preserve">Project contribution to the objectives of the WA Climate Policy. </t>
  </si>
  <si>
    <t>Are sources identified for all project costs?</t>
  </si>
  <si>
    <t>Are all costs allocated to milestones?</t>
  </si>
  <si>
    <t>Is IRR  &gt; Investment threshold?</t>
  </si>
  <si>
    <t>Units</t>
  </si>
  <si>
    <t>Amount</t>
  </si>
  <si>
    <t>$</t>
  </si>
  <si>
    <t>%</t>
  </si>
  <si>
    <t>months</t>
  </si>
  <si>
    <t>years</t>
  </si>
  <si>
    <t>IRR %</t>
  </si>
  <si>
    <t>NPV $</t>
  </si>
  <si>
    <t>Years</t>
  </si>
  <si>
    <t>$/PU</t>
  </si>
  <si>
    <t>$/year</t>
  </si>
  <si>
    <t>Minimum CIGP funding</t>
  </si>
  <si>
    <t>Maximum CIGP funding</t>
  </si>
  <si>
    <t>Maximum CIGP funding of eligible costs</t>
  </si>
  <si>
    <t>Maximum years to spend CIGP funds</t>
  </si>
  <si>
    <t>Assumptions and Factors</t>
  </si>
  <si>
    <t>Project start date</t>
  </si>
  <si>
    <t>Date</t>
  </si>
  <si>
    <t>Project life</t>
  </si>
  <si>
    <t>Months</t>
  </si>
  <si>
    <t>Threshold return rate for investment (IRR)</t>
  </si>
  <si>
    <t>Other revenue</t>
  </si>
  <si>
    <t>Production Unit (PU)</t>
  </si>
  <si>
    <t>PU</t>
  </si>
  <si>
    <t>Description of each cost item</t>
  </si>
  <si>
    <t>All costs</t>
  </si>
  <si>
    <t>% Eligible</t>
  </si>
  <si>
    <t>Eligible costs</t>
  </si>
  <si>
    <t>In-kind contribution (from In-kind tab)</t>
  </si>
  <si>
    <t>Total</t>
  </si>
  <si>
    <t>Source</t>
  </si>
  <si>
    <t>% of all costs</t>
  </si>
  <si>
    <t>CIGP request</t>
  </si>
  <si>
    <t>Other WA government grants</t>
  </si>
  <si>
    <t>Other grants</t>
  </si>
  <si>
    <t>Cash contribution from applicant</t>
  </si>
  <si>
    <t>Funds from other investors</t>
  </si>
  <si>
    <t>Debt</t>
  </si>
  <si>
    <t>In-kind contribution from applicant</t>
  </si>
  <si>
    <t>In-kind contribution from others</t>
  </si>
  <si>
    <t>Other (Describe)</t>
  </si>
  <si>
    <t>Unaccounted for</t>
  </si>
  <si>
    <t>Maximum buffer available</t>
  </si>
  <si>
    <t>Unaccounted funds &lt;= buffer?</t>
  </si>
  <si>
    <t>Is there enough money, with the buffer, for the project to complete?</t>
  </si>
  <si>
    <t>Project Deliverable</t>
  </si>
  <si>
    <t>Eligible milestone costs (excl in-kind)</t>
  </si>
  <si>
    <t>Assumed In-kind contribution per milestone</t>
  </si>
  <si>
    <t>Total eligible milestone cost</t>
  </si>
  <si>
    <t>Assumed CIGP payment</t>
  </si>
  <si>
    <t>CIGP Percentage %</t>
  </si>
  <si>
    <t>Final Report Submitted</t>
  </si>
  <si>
    <t>The final milestone must include a deliverable for final report. This can be at the conclusion of the project or 6 months post the end of the project - a cost must be attributed to the final report.</t>
  </si>
  <si>
    <t>Note that feasibility studies must be completed in two years from project start to final report</t>
  </si>
  <si>
    <t>Scope</t>
  </si>
  <si>
    <t>Inputs and outputs</t>
  </si>
  <si>
    <t>Emissions or (sinks)
in T CO2-e/yr</t>
  </si>
  <si>
    <t>Costs or (revenue) in $/yr</t>
  </si>
  <si>
    <t>Source or reasoning behind value</t>
  </si>
  <si>
    <t>Baseline</t>
  </si>
  <si>
    <t>After full-scale deployment</t>
  </si>
  <si>
    <t>(Attach clearly labelled evidence in SmartyGrants where needed)</t>
  </si>
  <si>
    <t>Carbon emission sources</t>
  </si>
  <si>
    <t>Scope 1</t>
  </si>
  <si>
    <t>Mobile Plant Diesel Use</t>
  </si>
  <si>
    <t>KL/yr</t>
  </si>
  <si>
    <t>Mobile Plant Petrol Use</t>
  </si>
  <si>
    <t>Stationary Plant Fuel Use</t>
  </si>
  <si>
    <t>Process emissions</t>
  </si>
  <si>
    <t>Scope 2</t>
  </si>
  <si>
    <t>Electricity use</t>
  </si>
  <si>
    <t>MWh/yr</t>
  </si>
  <si>
    <t>Natural Gas use</t>
  </si>
  <si>
    <t>GJ/yr</t>
  </si>
  <si>
    <t>Fugitive emissions</t>
  </si>
  <si>
    <t>Scope 1 or 2</t>
  </si>
  <si>
    <t>Other Emissions</t>
  </si>
  <si>
    <t>Scope 3</t>
  </si>
  <si>
    <t>Less carbon sinks</t>
  </si>
  <si>
    <t>Sink</t>
  </si>
  <si>
    <t xml:space="preserve">CCUS (Carbon Capture, Use &amp; Storage) </t>
  </si>
  <si>
    <t>Carbon Credits Generated</t>
  </si>
  <si>
    <t>Carbon Credits Purchased</t>
  </si>
  <si>
    <t>Other costs or revenue</t>
  </si>
  <si>
    <t>Other Operating Costs</t>
  </si>
  <si>
    <t>Other Revenue or Savings</t>
  </si>
  <si>
    <t>Totals</t>
  </si>
  <si>
    <t>Unit</t>
  </si>
  <si>
    <t>Production life</t>
  </si>
  <si>
    <t>Estimated emissions from project construction (Scope 1 and Scope 2)</t>
  </si>
  <si>
    <t>Annual emissions saving from project.</t>
  </si>
  <si>
    <t>Lifetime Emissions saved</t>
  </si>
  <si>
    <t xml:space="preserve">Capital cost full scale </t>
  </si>
  <si>
    <t>Discount rate (use real rate = nominal rate - inflation)</t>
  </si>
  <si>
    <t xml:space="preserve">Simple Payback </t>
  </si>
  <si>
    <t>Internal Rate of Return (IRR) (real rate, for nominal, add inflation rate)</t>
  </si>
  <si>
    <t>Net Present Value (NPV) in current year dollars</t>
  </si>
  <si>
    <t>How many similar sized projects do you expect to be built by 2035 because of this feasilibity study?</t>
  </si>
  <si>
    <t>Derived NPV and IRR calculations -no edits required</t>
  </si>
  <si>
    <t>Operating Costs</t>
  </si>
  <si>
    <t xml:space="preserve">Net Saving </t>
  </si>
  <si>
    <t>Year</t>
  </si>
  <si>
    <t>Baseline Forecast</t>
  </si>
  <si>
    <t>New Forecast</t>
  </si>
  <si>
    <t>Project impact</t>
  </si>
  <si>
    <t xml:space="preserve">Cumulative </t>
  </si>
  <si>
    <t>Payback</t>
  </si>
  <si>
    <t>END OF MODEL</t>
  </si>
  <si>
    <t>Please describe the in-kind contributions you plan to make along with the financial value of each</t>
  </si>
  <si>
    <t>In-kind contributions from applicant</t>
  </si>
  <si>
    <t>In-kind materials or goods</t>
  </si>
  <si>
    <t>In-kind labour or services</t>
  </si>
  <si>
    <t>Contribution (description of goods to be provided)</t>
  </si>
  <si>
    <t>Value in dollars</t>
  </si>
  <si>
    <t>Contribution (description of services to be provided)</t>
  </si>
  <si>
    <t xml:space="preserve">Role </t>
  </si>
  <si>
    <t>hours</t>
  </si>
  <si>
    <t>Rate ($/h)</t>
  </si>
  <si>
    <t>Total Costs ($)</t>
  </si>
  <si>
    <t>Total in-kind materials or goods</t>
  </si>
  <si>
    <t>Total in-kind labour or services</t>
  </si>
  <si>
    <t>Total in kind contributions from applicant</t>
  </si>
  <si>
    <t>In-kind contributions from others</t>
  </si>
  <si>
    <t>Total in kind contributions from others</t>
  </si>
  <si>
    <t>Total in kind contributions from applicant and others</t>
  </si>
  <si>
    <t xml:space="preserve">Key deliverables </t>
  </si>
  <si>
    <t xml:space="preserve">Completion date </t>
  </si>
  <si>
    <t>Expected eligible expenditure to complete milestone</t>
  </si>
  <si>
    <t>Percentage of reimbursement of actual Eligible Expenditure for each Milestone</t>
  </si>
  <si>
    <t>Anticipated Milestone Payment</t>
  </si>
  <si>
    <t>Months from project start to milestone completion</t>
  </si>
  <si>
    <t>Term</t>
  </si>
  <si>
    <t>Definition</t>
  </si>
  <si>
    <t>Application</t>
  </si>
  <si>
    <t>An application made to the Government of Western Australia for funding under the program, which includes a project proposal, a completed application form and any other supporting or additional information provided by the applicant in relation to the application.</t>
  </si>
  <si>
    <t>Assessment Panel</t>
  </si>
  <si>
    <t>The program’s Executive Group (see below) in its capacity of assessing applications to the program and finalising a recommendations report, supported by non-voting administrative members and probity advisory members.</t>
  </si>
  <si>
    <t>AWST</t>
  </si>
  <si>
    <t>Australian Western Standard Time</t>
  </si>
  <si>
    <t>The annual Scope 1, 2 and/or 3 greenhouse gas emissions of a facility, or facilities, as defined by the Clean Energy Regulator, prior to undertaking a carbon emissions reduction project.</t>
  </si>
  <si>
    <t>Carbon emissions reduction project</t>
  </si>
  <si>
    <t>A project that deploys or applies a technology that achieves a net reduction in greenhouse gas emissions to the atmosphere through one or more of the following:
*Avoiding emissions (e.g. by changing an industrial process so that it no longer produces emissions)
*Reducing emissions (e.g. by improving industrial process efficiency)
*Capturing and permanently storing greenhouse gases (e.g. by storing within an underground reservoir, solid form, or carbon farming methods).</t>
  </si>
  <si>
    <t>Carbon mitigation hierarchy</t>
  </si>
  <si>
    <t>The process of reducing carbon emissions through the most efficient means available, in order of priority: avoid &gt; reduce &gt; store &gt; offset.</t>
  </si>
  <si>
    <t>CCS</t>
  </si>
  <si>
    <t>Carbon capture and storage</t>
  </si>
  <si>
    <t>CCUS</t>
  </si>
  <si>
    <t>Carbon Capture, Use and Storage</t>
  </si>
  <si>
    <t>CIGP</t>
  </si>
  <si>
    <t>Carbon Innovation Grants Program</t>
  </si>
  <si>
    <t>Clean Energy Regulator</t>
  </si>
  <si>
    <t>The Australian national regulator responsible for administering the Carbon Farming Initiative, the Emissions Reduction Fund and the methods for the issue of Australian Carbon Credit Units.</t>
  </si>
  <si>
    <t>Commercial Readiness Level (CRL)</t>
  </si>
  <si>
    <t>Conditions Precedent</t>
  </si>
  <si>
    <t>Department of Water and Environmental Regulation</t>
  </si>
  <si>
    <t>Those costs referred to in section 4 of these Applicant guidelines</t>
  </si>
  <si>
    <t>Executive Group</t>
  </si>
  <si>
    <t>Full-scale deployment</t>
  </si>
  <si>
    <t>As it relates to the CIGP, a carbon emission reduction project that is applied to an industrial facility or process to the maximum extent practicable.</t>
  </si>
  <si>
    <t>Funding agreement</t>
  </si>
  <si>
    <t>The contract for funding entered between a successful applicant and the Government of Western Australia to perform the project.</t>
  </si>
  <si>
    <t>GST</t>
  </si>
  <si>
    <t>Goods and Services Tax</t>
  </si>
  <si>
    <t>Heavy industry</t>
  </si>
  <si>
    <t>Industrial business/activity</t>
  </si>
  <si>
    <t>An otherwise eligible entity or organisation which is involved in the production of goods and/or industrial processing of materials.</t>
  </si>
  <si>
    <t>IRR</t>
  </si>
  <si>
    <t>Internal rate of return - measures the financial return from doing the project</t>
  </si>
  <si>
    <t>Lead applicant</t>
  </si>
  <si>
    <t>The applicant that signs the application form and subsequent funding agreement and the recipient of the grant funding if successful.</t>
  </si>
  <si>
    <t>Milestone</t>
  </si>
  <si>
    <t>Represents the completion of a major step in the project that requires the commitment of a certain amount of time, resources and effort.</t>
  </si>
  <si>
    <t xml:space="preserve">Milestone Payment </t>
  </si>
  <si>
    <t>Means an instalment of the Funding determined in accordance with clause 3.4 of the Funding Agreement.</t>
  </si>
  <si>
    <t>NGAF</t>
  </si>
  <si>
    <t>Australian National Greenhouse Accounts Factors</t>
  </si>
  <si>
    <t>NGER</t>
  </si>
  <si>
    <t>National Greenhouse and Energy Reporting Scheme</t>
  </si>
  <si>
    <t>Nominal and real rates</t>
  </si>
  <si>
    <t>Nominal interest rates, rates of return etc., include inflation. e.g., if I put $100 in the bank at an advertised (nominal) rate of 5% per year, and in one year I have $105 of next year's dollars, while inflation has removed say 3% of the value, for a real rate of 2%. This financial model works on real rates and current year dollars.</t>
  </si>
  <si>
    <t>NPV</t>
  </si>
  <si>
    <t>Net Present Value - the value in current dollars of the project</t>
  </si>
  <si>
    <t>The number of years until a project has earned its construction cost.</t>
  </si>
  <si>
    <t>Permanence</t>
  </si>
  <si>
    <t>Program</t>
  </si>
  <si>
    <t>Project</t>
  </si>
  <si>
    <t>The carbon emissions reduction project that is the subject of the application to the program.</t>
  </si>
  <si>
    <t>Greenhouse gas emissions released to the atmosphere as a direct result of an activity</t>
  </si>
  <si>
    <t>Emissions released to the atmosphere indirectly from the consumption of an energy commodity</t>
  </si>
  <si>
    <t>Indirect greenhouse gas emissions other than scope 2 emissions that are generated in the wider economy</t>
  </si>
  <si>
    <t>Secondary applicant</t>
  </si>
  <si>
    <t>Applicants that are listed in the application as part of a consortium or partnership, who are not the Lead applicant.</t>
  </si>
  <si>
    <t>SMC</t>
  </si>
  <si>
    <t>Safeguard Mechanism Credits - proposed tradeable credits for exceeding Safeguard Mechanism targets.</t>
  </si>
  <si>
    <t>Technology Readiness Level (TRL)</t>
  </si>
  <si>
    <t>WA</t>
  </si>
  <si>
    <t>Western Australia</t>
  </si>
  <si>
    <t>Feasibility Study</t>
  </si>
  <si>
    <t>1. Project costs (exclude GST)</t>
  </si>
  <si>
    <t>2. Project funding (exclude GST)</t>
  </si>
  <si>
    <t>3. Milestones and expected expenditure</t>
  </si>
  <si>
    <t>4. Projected Operating Emissions and Costs of Project Built if the Feasibility Study is Successful</t>
  </si>
  <si>
    <t>5. Viability and Impact</t>
  </si>
  <si>
    <t xml:space="preserve">6. Financial Return </t>
  </si>
  <si>
    <r>
      <t xml:space="preserve">Source or reasoning behind value
</t>
    </r>
    <r>
      <rPr>
        <sz val="11"/>
        <color theme="1"/>
        <rFont val="Arial"/>
        <family val="2"/>
      </rPr>
      <t>(Attach clearly labelled evidence in SmartyGrants where needed)</t>
    </r>
  </si>
  <si>
    <r>
      <t>T CO</t>
    </r>
    <r>
      <rPr>
        <vertAlign val="subscript"/>
        <sz val="11"/>
        <color theme="1"/>
        <rFont val="Arial"/>
        <family val="2"/>
      </rPr>
      <t>2</t>
    </r>
    <r>
      <rPr>
        <sz val="11"/>
        <color theme="1"/>
        <rFont val="Arial"/>
        <family val="2"/>
      </rPr>
      <t>-e/PU</t>
    </r>
  </si>
  <si>
    <r>
      <t>T CO</t>
    </r>
    <r>
      <rPr>
        <vertAlign val="subscript"/>
        <sz val="11"/>
        <color theme="1"/>
        <rFont val="Arial"/>
        <family val="2"/>
      </rPr>
      <t>2</t>
    </r>
    <r>
      <rPr>
        <sz val="11"/>
        <color theme="1"/>
        <rFont val="Arial"/>
        <family val="2"/>
      </rPr>
      <t>-e</t>
    </r>
  </si>
  <si>
    <r>
      <t>T CO</t>
    </r>
    <r>
      <rPr>
        <vertAlign val="subscript"/>
        <sz val="11"/>
        <color theme="1"/>
        <rFont val="Arial"/>
        <family val="2"/>
      </rPr>
      <t>2</t>
    </r>
    <r>
      <rPr>
        <sz val="11"/>
        <color theme="1"/>
        <rFont val="Arial"/>
        <family val="2"/>
      </rPr>
      <t>-e/year</t>
    </r>
  </si>
  <si>
    <t>7. Potential for wider adoption</t>
  </si>
  <si>
    <t>8. Cashflow projections</t>
  </si>
  <si>
    <r>
      <rPr>
        <b/>
        <sz val="12"/>
        <color theme="1"/>
        <rFont val="Arial"/>
        <family val="2"/>
      </rPr>
      <t xml:space="preserve">Project: </t>
    </r>
    <r>
      <rPr>
        <sz val="12"/>
        <color theme="1"/>
        <rFont val="Arial"/>
        <family val="2"/>
      </rPr>
      <t>Assess the feasibility of carbon capture and use from a cement kiln</t>
    </r>
  </si>
  <si>
    <r>
      <rPr>
        <b/>
        <sz val="12"/>
        <rFont val="Arial"/>
        <family val="2"/>
      </rPr>
      <t xml:space="preserve">Description: </t>
    </r>
    <r>
      <rPr>
        <sz val="12"/>
        <rFont val="Arial"/>
        <family val="2"/>
      </rPr>
      <t xml:space="preserve">This case example seeks funding to undertake a feasibility study for carbon emissions capture from a cement and lime factory and conversion of the captured emissions into a solid material that can be incorporated into cement products (Carbon Capture and Use or CCUS). </t>
    </r>
  </si>
  <si>
    <r>
      <rPr>
        <b/>
        <sz val="22"/>
        <color theme="0"/>
        <rFont val="Arial"/>
        <family val="2"/>
      </rPr>
      <t xml:space="preserve">Carbon Innovation Grants Program
</t>
    </r>
    <r>
      <rPr>
        <b/>
        <sz val="16"/>
        <color theme="0"/>
        <rFont val="Arial"/>
        <family val="2"/>
      </rPr>
      <t>Feasibility Studies
Round 3 - 2026</t>
    </r>
  </si>
  <si>
    <t>9. Validation</t>
  </si>
  <si>
    <t>10. Project summary</t>
  </si>
  <si>
    <r>
      <t>$/T CO</t>
    </r>
    <r>
      <rPr>
        <vertAlign val="subscript"/>
        <sz val="11"/>
        <color theme="1"/>
        <rFont val="Arial"/>
        <family val="2"/>
      </rPr>
      <t>2</t>
    </r>
    <r>
      <rPr>
        <sz val="11"/>
        <color theme="1"/>
        <rFont val="Arial"/>
        <family val="2"/>
      </rPr>
      <t>-e</t>
    </r>
  </si>
  <si>
    <t>CIGP request as percentage of eligible costs</t>
  </si>
  <si>
    <t>Project life in months</t>
  </si>
  <si>
    <t>Optional Comments</t>
  </si>
  <si>
    <r>
      <t>Annual emissions reduction tonnes of CO</t>
    </r>
    <r>
      <rPr>
        <vertAlign val="subscript"/>
        <sz val="11"/>
        <rFont val="Arial"/>
        <family val="2"/>
      </rPr>
      <t>2</t>
    </r>
    <r>
      <rPr>
        <sz val="11"/>
        <rFont val="Arial"/>
        <family val="2"/>
      </rPr>
      <t>-e</t>
    </r>
  </si>
  <si>
    <t>Annual emissions reduction relative to baseline</t>
  </si>
  <si>
    <r>
      <t>Lifetime CO</t>
    </r>
    <r>
      <rPr>
        <vertAlign val="subscript"/>
        <sz val="11"/>
        <rFont val="Arial"/>
        <family val="2"/>
      </rPr>
      <t>2</t>
    </r>
    <r>
      <rPr>
        <sz val="11"/>
        <rFont val="Arial"/>
        <family val="2"/>
      </rPr>
      <t xml:space="preserve">-e tonnes saved </t>
    </r>
  </si>
  <si>
    <r>
      <t>Lifetime capital cost per tonne of CO</t>
    </r>
    <r>
      <rPr>
        <vertAlign val="subscript"/>
        <sz val="11"/>
        <rFont val="Arial"/>
        <family val="2"/>
      </rPr>
      <t>2</t>
    </r>
    <r>
      <rPr>
        <sz val="11"/>
        <rFont val="Arial"/>
        <family val="2"/>
      </rPr>
      <t xml:space="preserve">-e avoided </t>
    </r>
  </si>
  <si>
    <t>Minimum permanence of abatement (years)</t>
  </si>
  <si>
    <t>Potential scale of abatement from wider adoption</t>
  </si>
  <si>
    <t>Total non-grant funds including in-kind contributions</t>
  </si>
  <si>
    <t>Internal rate of return-IRR</t>
  </si>
  <si>
    <t>What is the project net present value - NPV</t>
  </si>
  <si>
    <t>Difference grant will make to project in terms of scale &amp; timing (simple payback)</t>
  </si>
  <si>
    <t>11. CIGP feasibility parameters</t>
  </si>
  <si>
    <r>
      <t xml:space="preserve">Source or reasoning behind value
</t>
    </r>
    <r>
      <rPr>
        <sz val="10"/>
        <color theme="1"/>
        <rFont val="Arial"/>
        <family val="2"/>
      </rPr>
      <t>(Attach clearly labelled evidence in SmartyGrants where needed)</t>
    </r>
  </si>
  <si>
    <t>12. Project assumptions</t>
  </si>
  <si>
    <t>Value</t>
  </si>
  <si>
    <t>Milestone Number and Name</t>
  </si>
  <si>
    <t>0 - Project Commencement</t>
  </si>
  <si>
    <t>Site access and project plan</t>
  </si>
  <si>
    <t>1 - Initiation</t>
  </si>
  <si>
    <t>2 - Options Assessment</t>
  </si>
  <si>
    <t>3 - Field testing</t>
  </si>
  <si>
    <t>4 - Lab testing</t>
  </si>
  <si>
    <t>5 - Financial assessment</t>
  </si>
  <si>
    <t>Project costs</t>
  </si>
  <si>
    <t>Project funding</t>
  </si>
  <si>
    <t>Milestones and expected expenditure</t>
  </si>
  <si>
    <t>Projected operating emissions and costs</t>
  </si>
  <si>
    <t>Viability and Impacts</t>
  </si>
  <si>
    <t>Financial Returns</t>
  </si>
  <si>
    <t>Potential for wider adoption</t>
  </si>
  <si>
    <t>Cashflow projections</t>
  </si>
  <si>
    <t>Validation</t>
  </si>
  <si>
    <t>Project Summary</t>
  </si>
  <si>
    <t>CIGP parameters</t>
  </si>
  <si>
    <t>Assumptions</t>
  </si>
  <si>
    <t>In-kind Contribution</t>
  </si>
  <si>
    <t>Merit criteria</t>
  </si>
  <si>
    <t>Project Model - 2 Project Funding</t>
  </si>
  <si>
    <t>Governance and or organisational structure for delivery of the project.  </t>
  </si>
  <si>
    <t>A comprehensive delivery plan for the project, including such things as: timeframe for project commencement and delivery, budget and procurement, project milestones and performance criteria, resourcing and quality assurance. </t>
  </si>
  <si>
    <t xml:space="preserve">Eligible costs include:
</t>
  </si>
  <si>
    <t>·</t>
  </si>
  <si>
    <t>capital costs of equipment used for carbon abatement or sequestration</t>
  </si>
  <si>
    <t>essential enabling equipment such as energy storage, feedstock storage, pumps, tanks, system control equipment, system power or energy conversion equipment, pipework, monitoring or communications equipment and structures used for housing power-system equipment</t>
  </si>
  <si>
    <t>essential non-equipment expenditure including design, professional services, transport, installation and commissioning, laboratory testing, field sampling, related to the attainment of a project objective or milestone</t>
  </si>
  <si>
    <t>project management costs and grant administration costs.</t>
  </si>
  <si>
    <t xml:space="preserve">An in-kind contribution is any non-monetary contribution of goods or services for the project by the applicant. Eligible in-kind contributions from the applicant can cover any of the listed types of eligible project costs. In-kind contributions must be described with sufficient detail to enable assessment of whether the valuation is reasonable, this is described further in the Financial Model template. </t>
  </si>
  <si>
    <r>
      <t xml:space="preserve">The above lists of eligible and ineligible costs identify the most common examples and are not intended to be prescriptive or comprehensive. If there is any doubt about eligibility of costs, please contact: </t>
    </r>
    <r>
      <rPr>
        <b/>
        <sz val="12"/>
        <color theme="1"/>
        <rFont val="Arial"/>
        <family val="2"/>
      </rPr>
      <t>carbongrants@dwer.wa.gov.au</t>
    </r>
  </si>
  <si>
    <t xml:space="preserve">Generally ineligible costs include:
</t>
  </si>
  <si>
    <t>land acquisition</t>
  </si>
  <si>
    <t>venture capital expenditure to third parties</t>
  </si>
  <si>
    <t>purchase of carbon credits to achieve a net emissions reduction</t>
  </si>
  <si>
    <t>legal costs such as those associated with preparing grant applications, finalising, or managing compliance with a funding agreement</t>
  </si>
  <si>
    <t>statutory permit or licence costs</t>
  </si>
  <si>
    <t>costs associated with core business or business as usual activities</t>
  </si>
  <si>
    <t>ongoing administrative and operational costs including rent, electricity and salaries of existing staff working their usual hours and duties</t>
  </si>
  <si>
    <t>projects that seek retrospective funding for work already undertaken</t>
  </si>
  <si>
    <t>works already underway or completed at the time the funding was announced (including but not limited to contracts already in place to construct infrastructure or buy equipment or where construction has commenced)</t>
  </si>
  <si>
    <t>ongoing maintenance of projects to which organisations have committed as part of a previous grant</t>
  </si>
  <si>
    <t>costs of preparing applications, reports or associated supporting material.</t>
  </si>
  <si>
    <t>Carbon Credits (Carbon Farming Initiative) Act 2011</t>
  </si>
  <si>
    <t>This Act establishes the Australian Carbon Credit Unit (ACCU) Scheme to support projects that avoid the release of greenhouse gas emissions or remove and sequester carbon from the atmosphere in accordance with approved methodologies.</t>
  </si>
  <si>
    <t>CIGP applicant guidelines</t>
  </si>
  <si>
    <t>This document setting out the guidance and information necessary for applicants to apply to the program.</t>
  </si>
  <si>
    <r>
      <t xml:space="preserve">Defined stages in the commercialisation of a technology from early research, through to real- world testing, pilot and full-scale deployment, as defined by the </t>
    </r>
    <r>
      <rPr>
        <u/>
        <sz val="11"/>
        <color rgb="FF0000FF"/>
        <rFont val="Arial"/>
        <family val="2"/>
      </rPr>
      <t>Australian Renewable Energy</t>
    </r>
    <r>
      <rPr>
        <sz val="11"/>
        <color rgb="FF0000FF"/>
        <rFont val="Arial"/>
        <family val="2"/>
      </rPr>
      <t xml:space="preserve"> </t>
    </r>
    <r>
      <rPr>
        <u/>
        <sz val="11"/>
        <color rgb="FF0000FF"/>
        <rFont val="Arial"/>
        <family val="2"/>
      </rPr>
      <t>Agency (ARENA)</t>
    </r>
    <r>
      <rPr>
        <sz val="11"/>
        <color theme="1"/>
        <rFont val="Arial"/>
        <family val="2"/>
      </rPr>
      <t>.</t>
    </r>
  </si>
  <si>
    <t xml:space="preserve">A condition or conditions of the funding agreement, typically requiring evidence that the grant recipient has secured the balance of funding for the total cost of the grant funded project. This is required before any grant funding can be paid. </t>
  </si>
  <si>
    <t>DWER, the department</t>
  </si>
  <si>
    <r>
      <t xml:space="preserve">Heavy industry, as referenced in the CIGP objectives and merit criteria, is a general term that can cover many types of businesses involved in industrial processing of materials, mining or manufacturing. For example, stationary and mobile plant servicing heavy industry, mineral extraction, mineral or metal refining, machinery manufacturing, fuel production or chemical/fertiliser manufacturing. The following classifications can also be used as a guide to identify heavy industries that are the focus of the CIGP:
</t>
    </r>
    <r>
      <rPr>
        <i/>
        <sz val="11"/>
        <color theme="1"/>
        <rFont val="Arial"/>
        <family val="2"/>
      </rPr>
      <t xml:space="preserve">*Emissions Intensive Trade Exposed </t>
    </r>
    <r>
      <rPr>
        <sz val="11"/>
        <color theme="1"/>
        <rFont val="Arial"/>
        <family val="2"/>
      </rPr>
      <t xml:space="preserve">Industries as defined by Schedule six of the </t>
    </r>
    <r>
      <rPr>
        <i/>
        <u/>
        <sz val="11"/>
        <color rgb="FF0000FF"/>
        <rFont val="Arial"/>
        <family val="2"/>
      </rPr>
      <t>Renewable Energy (Electricity) Regulations</t>
    </r>
    <r>
      <rPr>
        <i/>
        <sz val="11"/>
        <color rgb="FF0000FF"/>
        <rFont val="Arial"/>
        <family val="2"/>
      </rPr>
      <t xml:space="preserve"> </t>
    </r>
    <r>
      <rPr>
        <i/>
        <u/>
        <sz val="11"/>
        <color rgb="FF0000FF"/>
        <rFont val="Arial"/>
        <family val="2"/>
      </rPr>
      <t>2001</t>
    </r>
    <r>
      <rPr>
        <i/>
        <sz val="11"/>
        <color rgb="FF0000FF"/>
        <rFont val="Arial"/>
        <family val="2"/>
      </rPr>
      <t xml:space="preserve"> </t>
    </r>
    <r>
      <rPr>
        <sz val="11"/>
        <color theme="1"/>
        <rFont val="Arial"/>
        <family val="2"/>
      </rPr>
      <t xml:space="preserve">as amended and in force at the time of grant application
*Hard to abate’ industries including iron and steel, aluminium, chemicals (ammonia, fertilisers and explosives), LNG and ‘Other metals’ identified in the </t>
    </r>
    <r>
      <rPr>
        <i/>
        <u/>
        <sz val="11"/>
        <color rgb="FF0000FF"/>
        <rFont val="Arial"/>
        <family val="2"/>
      </rPr>
      <t>Australian Industry</t>
    </r>
    <r>
      <rPr>
        <i/>
        <sz val="11"/>
        <color rgb="FF0000FF"/>
        <rFont val="Arial"/>
        <family val="2"/>
      </rPr>
      <t xml:space="preserve"> </t>
    </r>
    <r>
      <rPr>
        <i/>
        <u/>
        <sz val="11"/>
        <color rgb="FF0000FF"/>
        <rFont val="Arial"/>
        <family val="2"/>
      </rPr>
      <t>Energy Transitions Initiative Phase 1</t>
    </r>
    <r>
      <rPr>
        <i/>
        <sz val="11"/>
        <color rgb="FF0000FF"/>
        <rFont val="Arial"/>
        <family val="2"/>
      </rPr>
      <t xml:space="preserve"> </t>
    </r>
    <r>
      <rPr>
        <i/>
        <u/>
        <sz val="11"/>
        <color rgb="FF0000FF"/>
        <rFont val="Arial"/>
        <family val="2"/>
      </rPr>
      <t>Technical Report 2021</t>
    </r>
    <r>
      <rPr>
        <sz val="11"/>
        <color theme="1"/>
        <rFont val="Arial"/>
        <family val="2"/>
      </rPr>
      <t xml:space="preserve">, ClimateWorks Australia, Butler, C, Maxwell, R, Graham, P &amp; Hayward, J.
*Designated large facilities as defined by the </t>
    </r>
    <r>
      <rPr>
        <i/>
        <sz val="11"/>
        <color theme="1"/>
        <rFont val="Arial"/>
        <family val="2"/>
      </rPr>
      <t xml:space="preserve">National Greenhouse and Energy Reporting Act 2007 </t>
    </r>
    <r>
      <rPr>
        <sz val="11"/>
        <color theme="1"/>
        <rFont val="Arial"/>
        <family val="2"/>
      </rPr>
      <t>as amended and in force at the time of grant application.</t>
    </r>
  </si>
  <si>
    <r>
      <t xml:space="preserve">The permanence of carbon abatement resulting from a project. This can include permanence of emissions reductions relative to a baseline or the permanence of a long-term carbon storage activity. CIGP expectations of permanence are aligned with definitions used by the </t>
    </r>
    <r>
      <rPr>
        <u/>
        <sz val="11"/>
        <color rgb="FF0000FF"/>
        <rFont val="Arial"/>
        <family val="2"/>
      </rPr>
      <t>Clean Energy Regulator</t>
    </r>
    <r>
      <rPr>
        <sz val="11"/>
        <color theme="1"/>
        <rFont val="Arial"/>
        <family val="2"/>
      </rPr>
      <t>.</t>
    </r>
  </si>
  <si>
    <r>
      <t xml:space="preserve">The Carbon Innovation Grants Program established in accordance with the </t>
    </r>
    <r>
      <rPr>
        <i/>
        <sz val="11"/>
        <color theme="1"/>
        <rFont val="Arial"/>
        <family val="2"/>
      </rPr>
      <t>Financial Management Act 2006</t>
    </r>
    <r>
      <rPr>
        <sz val="11"/>
        <color theme="1"/>
        <rFont val="Arial"/>
        <family val="2"/>
      </rPr>
      <t>.</t>
    </r>
  </si>
  <si>
    <r>
      <t xml:space="preserve">Defined stages in the development of a technology from early research, through to real world testing and pilot and full scale deployment, as defined by the </t>
    </r>
    <r>
      <rPr>
        <u/>
        <sz val="11"/>
        <color rgb="FF0000FF"/>
        <rFont val="Arial"/>
        <family val="2"/>
      </rPr>
      <t>Australian Renewable Energy Agency (ARENA)</t>
    </r>
  </si>
  <si>
    <t>Total funding</t>
  </si>
  <si>
    <t>Eligible feasibility study cost</t>
  </si>
  <si>
    <t>Production Unit (PU) / Manufacturing facility</t>
  </si>
  <si>
    <t>Emissions reduction per production unit / manufacturing facility</t>
  </si>
  <si>
    <t>Cost Reduction per production unit / manufacturing facility</t>
  </si>
  <si>
    <t>Total Cost Saving</t>
  </si>
  <si>
    <t>Production unit is a way of measuring output.</t>
  </si>
  <si>
    <t>Nominated representatives from DWER that oversee and approve key aspects of program administration and provide advice and recommendations to the Minister for Energy and Decarbonisation</t>
  </si>
  <si>
    <t>Outputs and Inputs - 10. Project Summary</t>
  </si>
  <si>
    <t>Project Model - 2 Project Funding &amp; 
Outputsand Inputs - 10. Project Summary</t>
  </si>
  <si>
    <t xml:space="preserve">Project Model - 6 Financial return and 
Outputs and Inputs - 10. Project Summary </t>
  </si>
  <si>
    <t>Project Model - 6 Financial return and 
Outputs and Inputs - 10. Project Summary</t>
  </si>
  <si>
    <r>
      <rPr>
        <b/>
        <sz val="22"/>
        <color theme="0"/>
        <rFont val="Arial"/>
        <family val="2"/>
      </rPr>
      <t>Carbon Innovation Grants Program</t>
    </r>
    <r>
      <rPr>
        <b/>
        <sz val="11"/>
        <color theme="0"/>
        <rFont val="Arial"/>
        <family val="2"/>
      </rPr>
      <t xml:space="preserve">
</t>
    </r>
    <r>
      <rPr>
        <b/>
        <sz val="16"/>
        <color theme="0"/>
        <rFont val="Arial"/>
        <family val="2"/>
      </rPr>
      <t>Pilot Projects and Capital Works
Round 3 - 2026</t>
    </r>
  </si>
  <si>
    <t>The demonstrated financial capacity of the applicant to fund its contribution to the costs of the project.  
Financial capacity and ability to secure funding to implement the project (attach audited balance sheet of the past two years)</t>
  </si>
  <si>
    <t>i. likelihood that the project would not proceed without the funding requested  </t>
  </si>
  <si>
    <t>Project innovation – such as a world, national, state or industry sector first, or not common practice (the degree of innovation and/or the extension of the project beyond ‘common practice’ in Western Australia for the relevant sector or subsector and not something that is a requirement under Australian or state law)</t>
  </si>
  <si>
    <t>12 - Final feasibilibity report</t>
  </si>
  <si>
    <t>Economic participation and development of Aboriginal and Torres Strait Island people, including:
(i) seeking their knowledge and involvement in decision making (about land, culture and traditional practices, wherever applicable);
(ii) increasing the proportion of services sought from Aboriginal-led organisations;
(iii) improving the percentage of Aboriginal workforce and ensure wage parity
(iv) training and capacity building for Aboriginal-led organisations"</t>
  </si>
  <si>
    <t xml:space="preserve">Insert additional assumptions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</si>
</sst>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44" formatCode="_-&quot;$&quot;* #,##0.00_-;\-&quot;$&quot;* #,##0.00_-;_-&quot;$&quot;* &quot;-&quot;??_-;_-@_-"/>
    <numFmt numFmtId="43" formatCode="_-* #,##0.00_-;\-* #,##0.00_-;_-* &quot;-&quot;??_-;_-@_-"/>
    <numFmt numFmtId="164" formatCode="0.0%"/>
    <numFmt numFmtId="165" formatCode="&quot;$&quot;#,##0;[Red]\-&quot;$&quot;#,##0;"/>
    <numFmt numFmtId="166" formatCode="#,##0;\-#,##0;;"/>
    <numFmt numFmtId="167" formatCode="0;0;;"/>
    <numFmt numFmtId="168" formatCode="&quot;$&quot;#,##0"/>
    <numFmt numFmtId="169" formatCode="&quot;$&quot;#,##0.00"/>
    <numFmt numFmtId="170" formatCode="#,##0;[Red]\-#,##0;;"/>
    <numFmt numFmtId="171" formatCode="0.0"/>
    <numFmt numFmtId="172" formatCode="#,##0.00;[Red]\-#,##0.00;"/>
    <numFmt numFmtId="173" formatCode="&quot;$&quot;#,##0.00;[Red]\-&quot;$&quot;#,##0.00;"/>
    <numFmt numFmtId="174" formatCode="&quot;$&quot;#,##0;[Red]\-&quot;$&quot;#,##0;;"/>
    <numFmt numFmtId="175" formatCode="&quot;$&quot;#,##0.0;[Red]\-&quot;$&quot;#,##0.0"/>
    <numFmt numFmtId="176" formatCode="&quot;$&quot;#,##0.0"/>
    <numFmt numFmtId="177" formatCode="&quot;$&quot;#,##0;\-&quot;$&quot;#,##0;"/>
    <numFmt numFmtId="178" formatCode="&quot;$&quot;#,##0.00;\-&quot;$&quot;#,##0.00;"/>
  </numFmts>
  <fonts count="56">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sz val="8"/>
      <name val="Calibri"/>
      <family val="2"/>
      <scheme val="minor"/>
    </font>
    <font>
      <u/>
      <sz val="11"/>
      <color theme="10"/>
      <name val="Calibri"/>
      <family val="2"/>
      <scheme val="minor"/>
    </font>
    <font>
      <sz val="10"/>
      <name val="Arial"/>
      <family val="2"/>
    </font>
    <font>
      <b/>
      <sz val="16"/>
      <color theme="9"/>
      <name val="Calibri"/>
      <family val="2"/>
      <scheme val="minor"/>
    </font>
    <font>
      <b/>
      <sz val="14"/>
      <color theme="1"/>
      <name val="Arial"/>
      <family val="2"/>
    </font>
    <font>
      <sz val="11"/>
      <color theme="1"/>
      <name val="Arial"/>
      <family val="2"/>
    </font>
    <font>
      <b/>
      <sz val="18"/>
      <color theme="1"/>
      <name val="Arial"/>
      <family val="2"/>
    </font>
    <font>
      <b/>
      <sz val="11"/>
      <color theme="1"/>
      <name val="Arial"/>
      <family val="2"/>
    </font>
    <font>
      <b/>
      <sz val="12"/>
      <color theme="1"/>
      <name val="Arial"/>
      <family val="2"/>
    </font>
    <font>
      <sz val="12"/>
      <color theme="1"/>
      <name val="Arial"/>
      <family val="2"/>
    </font>
    <font>
      <sz val="12"/>
      <color theme="1"/>
      <name val="Calibri"/>
      <family val="2"/>
      <scheme val="minor"/>
    </font>
    <font>
      <sz val="11"/>
      <name val="Calibri"/>
      <family val="2"/>
      <scheme val="minor"/>
    </font>
    <font>
      <b/>
      <sz val="16"/>
      <name val="Calibri"/>
      <family val="2"/>
      <scheme val="minor"/>
    </font>
    <font>
      <sz val="11"/>
      <color theme="0"/>
      <name val="Arial"/>
      <family val="2"/>
    </font>
    <font>
      <b/>
      <sz val="12"/>
      <name val="Arial"/>
      <family val="2"/>
    </font>
    <font>
      <b/>
      <i/>
      <sz val="12"/>
      <color theme="1"/>
      <name val="Arial"/>
      <family val="2"/>
    </font>
    <font>
      <sz val="11"/>
      <color theme="1"/>
      <name val="Calibri  "/>
    </font>
    <font>
      <sz val="12"/>
      <color theme="1"/>
      <name val="Calibri  "/>
    </font>
    <font>
      <b/>
      <sz val="12"/>
      <color theme="1"/>
      <name val="Calibri  "/>
    </font>
    <font>
      <sz val="13"/>
      <color theme="1"/>
      <name val="Calibri  "/>
    </font>
    <font>
      <sz val="11"/>
      <color theme="0"/>
      <name val="Calibri  "/>
    </font>
    <font>
      <sz val="12"/>
      <color rgb="FF000000"/>
      <name val="Calibri  "/>
    </font>
    <font>
      <sz val="12"/>
      <name val="Calibri  "/>
    </font>
    <font>
      <sz val="12"/>
      <name val="Wingdings 2"/>
      <family val="1"/>
      <charset val="2"/>
    </font>
    <font>
      <b/>
      <sz val="16"/>
      <color theme="1"/>
      <name val="Arial"/>
      <family val="2"/>
    </font>
    <font>
      <sz val="16"/>
      <color theme="1"/>
      <name val="Arial"/>
      <family val="2"/>
    </font>
    <font>
      <b/>
      <sz val="16"/>
      <name val="Arial"/>
      <family val="2"/>
    </font>
    <font>
      <sz val="11"/>
      <name val="Arial"/>
      <family val="2"/>
    </font>
    <font>
      <vertAlign val="subscript"/>
      <sz val="11"/>
      <color theme="1"/>
      <name val="Arial"/>
      <family val="2"/>
    </font>
    <font>
      <sz val="11"/>
      <color rgb="FFFF0000"/>
      <name val="Arial"/>
      <family val="2"/>
    </font>
    <font>
      <sz val="22"/>
      <color rgb="FFFF0000"/>
      <name val="Arial"/>
      <family val="2"/>
    </font>
    <font>
      <b/>
      <sz val="11"/>
      <name val="Arial"/>
      <family val="2"/>
    </font>
    <font>
      <sz val="12"/>
      <name val="Arial"/>
      <family val="2"/>
    </font>
    <font>
      <b/>
      <sz val="11"/>
      <color theme="0"/>
      <name val="Arial"/>
      <family val="2"/>
    </font>
    <font>
      <b/>
      <sz val="22"/>
      <color theme="0"/>
      <name val="Arial"/>
      <family val="2"/>
    </font>
    <font>
      <b/>
      <sz val="16"/>
      <color theme="0"/>
      <name val="Arial"/>
      <family val="2"/>
    </font>
    <font>
      <vertAlign val="subscript"/>
      <sz val="11"/>
      <name val="Arial"/>
      <family val="2"/>
    </font>
    <font>
      <u/>
      <sz val="11"/>
      <color theme="10"/>
      <name val="Arial"/>
      <family val="2"/>
    </font>
    <font>
      <sz val="10"/>
      <color theme="1"/>
      <name val="Arial"/>
      <family val="2"/>
    </font>
    <font>
      <i/>
      <sz val="11"/>
      <color theme="1"/>
      <name val="Arial"/>
      <family val="2"/>
    </font>
    <font>
      <i/>
      <sz val="10"/>
      <color theme="1"/>
      <name val="Arial"/>
      <family val="2"/>
    </font>
    <font>
      <b/>
      <sz val="14"/>
      <color rgb="FF0070C0"/>
      <name val="Arial"/>
      <family val="2"/>
    </font>
    <font>
      <b/>
      <u/>
      <sz val="14"/>
      <color rgb="FF0070C0"/>
      <name val="Arial"/>
      <family val="2"/>
    </font>
    <font>
      <b/>
      <sz val="14"/>
      <color theme="1"/>
      <name val="Calibri"/>
      <family val="2"/>
      <scheme val="minor"/>
    </font>
    <font>
      <sz val="12"/>
      <color theme="1"/>
      <name val="Symbol"/>
      <family val="1"/>
      <charset val="2"/>
    </font>
    <font>
      <b/>
      <sz val="11"/>
      <color rgb="FF000000"/>
      <name val="Arial"/>
      <family val="2"/>
    </font>
    <font>
      <sz val="11"/>
      <color rgb="FF0000FF"/>
      <name val="Arial"/>
      <family val="2"/>
    </font>
    <font>
      <u/>
      <sz val="11"/>
      <color rgb="FF0000FF"/>
      <name val="Arial"/>
      <family val="2"/>
    </font>
    <font>
      <i/>
      <u/>
      <sz val="11"/>
      <color rgb="FF0000FF"/>
      <name val="Arial"/>
      <family val="2"/>
    </font>
    <font>
      <i/>
      <sz val="11"/>
      <color rgb="FF0000FF"/>
      <name val="Arial"/>
      <family val="2"/>
    </font>
    <font>
      <b/>
      <u/>
      <sz val="14"/>
      <color theme="10"/>
      <name val="Calibri"/>
      <family val="2"/>
      <scheme val="minor"/>
    </font>
    <font>
      <b/>
      <sz val="11"/>
      <color theme="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006890"/>
        <bgColor indexed="64"/>
      </patternFill>
    </fill>
    <fill>
      <patternFill patternType="solid">
        <fgColor rgb="FFA9D08E"/>
        <bgColor indexed="64"/>
      </patternFill>
    </fill>
    <fill>
      <patternFill patternType="solid">
        <fgColor theme="0"/>
        <bgColor indexed="64"/>
      </patternFill>
    </fill>
    <fill>
      <patternFill patternType="solid">
        <fgColor rgb="FFD9D9D9"/>
        <bgColor indexed="64"/>
      </patternFill>
    </fill>
    <fill>
      <patternFill patternType="solid">
        <fgColor theme="0" tint="-0.249977111117893"/>
        <bgColor indexed="64"/>
      </patternFill>
    </fill>
  </fills>
  <borders count="6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s>
  <cellStyleXfs count="8">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535">
    <xf numFmtId="0" fontId="0" fillId="0" borderId="0" xfId="0"/>
    <xf numFmtId="0" fontId="2" fillId="3" borderId="10" xfId="0" applyFont="1" applyFill="1" applyBorder="1" applyAlignment="1">
      <alignment vertical="center" wrapText="1"/>
    </xf>
    <xf numFmtId="0" fontId="0" fillId="4" borderId="14" xfId="0" applyFill="1" applyBorder="1"/>
    <xf numFmtId="15" fontId="0" fillId="0" borderId="10" xfId="0" applyNumberFormat="1" applyBorder="1"/>
    <xf numFmtId="167" fontId="0" fillId="0" borderId="0" xfId="0" applyNumberFormat="1"/>
    <xf numFmtId="165" fontId="0" fillId="0" borderId="10" xfId="0" applyNumberFormat="1" applyBorder="1"/>
    <xf numFmtId="165" fontId="0" fillId="0" borderId="0" xfId="0" applyNumberFormat="1"/>
    <xf numFmtId="0" fontId="0" fillId="0" borderId="10" xfId="0" applyBorder="1"/>
    <xf numFmtId="164" fontId="0" fillId="0" borderId="10" xfId="1" applyNumberFormat="1" applyFont="1" applyFill="1" applyBorder="1"/>
    <xf numFmtId="0" fontId="9" fillId="0" borderId="0" xfId="0" applyFont="1"/>
    <xf numFmtId="0" fontId="9" fillId="4" borderId="14" xfId="0" applyFont="1" applyFill="1" applyBorder="1"/>
    <xf numFmtId="0" fontId="9" fillId="4" borderId="10" xfId="0" applyFont="1" applyFill="1" applyBorder="1"/>
    <xf numFmtId="0" fontId="11" fillId="0" borderId="16" xfId="0" applyFont="1" applyBorder="1"/>
    <xf numFmtId="0" fontId="9" fillId="0" borderId="8" xfId="0" applyFont="1" applyBorder="1"/>
    <xf numFmtId="0" fontId="11" fillId="0" borderId="44" xfId="0" applyFont="1" applyBorder="1"/>
    <xf numFmtId="0" fontId="14" fillId="0" borderId="0" xfId="0" applyFont="1"/>
    <xf numFmtId="0" fontId="0" fillId="7" borderId="0" xfId="0" applyFill="1"/>
    <xf numFmtId="0" fontId="8" fillId="7" borderId="0" xfId="0" applyFont="1" applyFill="1"/>
    <xf numFmtId="0" fontId="9" fillId="7" borderId="0" xfId="0" applyFont="1" applyFill="1"/>
    <xf numFmtId="0" fontId="10" fillId="7" borderId="0" xfId="0" applyFont="1" applyFill="1"/>
    <xf numFmtId="0" fontId="13" fillId="7" borderId="0" xfId="0" applyFont="1" applyFill="1"/>
    <xf numFmtId="0" fontId="9" fillId="7" borderId="14" xfId="0" applyFont="1" applyFill="1" applyBorder="1"/>
    <xf numFmtId="0" fontId="9" fillId="7" borderId="10" xfId="0" applyFont="1" applyFill="1" applyBorder="1"/>
    <xf numFmtId="0" fontId="11" fillId="7" borderId="16" xfId="0" applyFont="1" applyFill="1" applyBorder="1"/>
    <xf numFmtId="0" fontId="11" fillId="7" borderId="44" xfId="0" applyFont="1" applyFill="1" applyBorder="1"/>
    <xf numFmtId="176" fontId="9" fillId="4" borderId="15" xfId="0" applyNumberFormat="1" applyFont="1" applyFill="1" applyBorder="1" applyAlignment="1">
      <alignment horizontal="center"/>
    </xf>
    <xf numFmtId="176" fontId="9" fillId="7" borderId="17" xfId="0" applyNumberFormat="1" applyFont="1" applyFill="1" applyBorder="1" applyAlignment="1">
      <alignment horizontal="center"/>
    </xf>
    <xf numFmtId="176" fontId="9" fillId="7" borderId="0" xfId="0" applyNumberFormat="1" applyFont="1" applyFill="1" applyAlignment="1">
      <alignment horizontal="center"/>
    </xf>
    <xf numFmtId="176" fontId="9" fillId="7" borderId="45" xfId="0" applyNumberFormat="1" applyFont="1" applyFill="1" applyBorder="1" applyAlignment="1">
      <alignment horizontal="center"/>
    </xf>
    <xf numFmtId="0" fontId="9" fillId="7" borderId="10" xfId="0" applyFont="1" applyFill="1" applyBorder="1" applyAlignment="1">
      <alignment horizontal="center" vertical="center"/>
    </xf>
    <xf numFmtId="0" fontId="9" fillId="7" borderId="15" xfId="0" applyFont="1" applyFill="1" applyBorder="1" applyAlignment="1">
      <alignment horizontal="center" vertical="center"/>
    </xf>
    <xf numFmtId="0" fontId="9" fillId="4" borderId="10" xfId="0" applyFont="1" applyFill="1" applyBorder="1" applyAlignment="1">
      <alignment horizontal="center" vertical="center"/>
    </xf>
    <xf numFmtId="176" fontId="9" fillId="4" borderId="10" xfId="0" applyNumberFormat="1" applyFont="1" applyFill="1" applyBorder="1" applyAlignment="1">
      <alignment horizontal="center" vertical="center"/>
    </xf>
    <xf numFmtId="176" fontId="9" fillId="4" borderId="15" xfId="0" applyNumberFormat="1" applyFont="1" applyFill="1" applyBorder="1" applyAlignment="1">
      <alignment horizontal="center" vertical="center"/>
    </xf>
    <xf numFmtId="176" fontId="9" fillId="7" borderId="17" xfId="0" applyNumberFormat="1" applyFont="1" applyFill="1" applyBorder="1" applyAlignment="1">
      <alignment horizontal="center" vertical="center"/>
    </xf>
    <xf numFmtId="0" fontId="11" fillId="7" borderId="29" xfId="0" applyFont="1" applyFill="1" applyBorder="1"/>
    <xf numFmtId="0" fontId="9" fillId="7" borderId="6" xfId="0" applyFont="1" applyFill="1" applyBorder="1"/>
    <xf numFmtId="0" fontId="9" fillId="7" borderId="6" xfId="0" applyFont="1" applyFill="1" applyBorder="1" applyAlignment="1">
      <alignment horizontal="center" vertical="center"/>
    </xf>
    <xf numFmtId="176" fontId="9" fillId="7" borderId="7" xfId="0" applyNumberFormat="1" applyFont="1" applyFill="1" applyBorder="1" applyAlignment="1">
      <alignment horizontal="center" vertical="center"/>
    </xf>
    <xf numFmtId="0" fontId="9" fillId="0" borderId="8" xfId="0" applyFont="1" applyBorder="1" applyAlignment="1">
      <alignment horizontal="center" vertical="center"/>
    </xf>
    <xf numFmtId="176" fontId="9" fillId="0" borderId="17" xfId="0" applyNumberFormat="1" applyFont="1" applyBorder="1" applyAlignment="1">
      <alignment horizontal="center" vertical="center"/>
    </xf>
    <xf numFmtId="176" fontId="9" fillId="0" borderId="0" xfId="0" applyNumberFormat="1" applyFont="1" applyAlignment="1">
      <alignment horizontal="center" vertical="center"/>
    </xf>
    <xf numFmtId="176" fontId="9" fillId="0" borderId="45" xfId="0" applyNumberFormat="1" applyFont="1" applyBorder="1" applyAlignment="1">
      <alignment horizontal="center" vertical="center"/>
    </xf>
    <xf numFmtId="176" fontId="9" fillId="7" borderId="10" xfId="0" applyNumberFormat="1" applyFont="1" applyFill="1" applyBorder="1" applyAlignment="1">
      <alignment horizontal="center" vertical="center"/>
    </xf>
    <xf numFmtId="176" fontId="9" fillId="7" borderId="15" xfId="0" applyNumberFormat="1" applyFont="1" applyFill="1" applyBorder="1" applyAlignment="1">
      <alignment horizontal="center" vertical="center"/>
    </xf>
    <xf numFmtId="176" fontId="9" fillId="0" borderId="8" xfId="0" applyNumberFormat="1" applyFont="1" applyBorder="1" applyAlignment="1">
      <alignment horizontal="center" vertical="center"/>
    </xf>
    <xf numFmtId="0" fontId="15" fillId="7" borderId="0" xfId="0" applyFont="1" applyFill="1"/>
    <xf numFmtId="0" fontId="0" fillId="4" borderId="10" xfId="0" applyFill="1" applyBorder="1"/>
    <xf numFmtId="0" fontId="13" fillId="0" borderId="0" xfId="0" applyFont="1"/>
    <xf numFmtId="0" fontId="19" fillId="0" borderId="0" xfId="0" applyFont="1"/>
    <xf numFmtId="0" fontId="13" fillId="0" borderId="54" xfId="0" applyFont="1" applyBorder="1"/>
    <xf numFmtId="0" fontId="18" fillId="0" borderId="5" xfId="0" applyFont="1" applyBorder="1" applyAlignment="1">
      <alignment horizontal="right" vertical="center"/>
    </xf>
    <xf numFmtId="0" fontId="15" fillId="7" borderId="0" xfId="0" applyFont="1" applyFill="1" applyAlignment="1">
      <alignment vertical="center"/>
    </xf>
    <xf numFmtId="0" fontId="16" fillId="7" borderId="0" xfId="0" applyFont="1" applyFill="1" applyAlignment="1">
      <alignment horizontal="left" vertical="center" wrapText="1"/>
    </xf>
    <xf numFmtId="0" fontId="9" fillId="0" borderId="0" xfId="0" applyFont="1" applyAlignment="1">
      <alignment vertical="center"/>
    </xf>
    <xf numFmtId="0" fontId="20" fillId="0" borderId="0" xfId="0" applyFont="1" applyAlignment="1">
      <alignment vertical="center"/>
    </xf>
    <xf numFmtId="0" fontId="20" fillId="0" borderId="0" xfId="0" applyFont="1"/>
    <xf numFmtId="0" fontId="23" fillId="0" borderId="0" xfId="0" applyFont="1"/>
    <xf numFmtId="0" fontId="24" fillId="0" borderId="0" xfId="0" applyFont="1" applyAlignment="1">
      <alignment horizontal="left" vertical="center" wrapText="1"/>
    </xf>
    <xf numFmtId="0" fontId="21" fillId="7" borderId="0" xfId="0" applyFont="1" applyFill="1"/>
    <xf numFmtId="0" fontId="21" fillId="0" borderId="0" xfId="0" applyFont="1"/>
    <xf numFmtId="0" fontId="20" fillId="0" borderId="0" xfId="0" applyFont="1" applyAlignment="1">
      <alignment horizontal="left"/>
    </xf>
    <xf numFmtId="0" fontId="27" fillId="0" borderId="10" xfId="0" applyFont="1" applyBorder="1" applyAlignment="1">
      <alignment horizontal="center" vertical="center" wrapText="1"/>
    </xf>
    <xf numFmtId="0" fontId="27" fillId="0" borderId="10" xfId="0" applyFont="1" applyBorder="1"/>
    <xf numFmtId="0" fontId="27" fillId="0" borderId="33"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33" xfId="0" applyFont="1" applyBorder="1"/>
    <xf numFmtId="0" fontId="26" fillId="0" borderId="15" xfId="0" applyFont="1" applyBorder="1"/>
    <xf numFmtId="0" fontId="27" fillId="0" borderId="8" xfId="0" applyFont="1" applyBorder="1"/>
    <xf numFmtId="176" fontId="9" fillId="0" borderId="15" xfId="0" applyNumberFormat="1" applyFont="1" applyBorder="1" applyAlignment="1">
      <alignment horizontal="center" vertical="center"/>
    </xf>
    <xf numFmtId="0" fontId="0" fillId="0" borderId="15" xfId="0" applyBorder="1"/>
    <xf numFmtId="0" fontId="29" fillId="0" borderId="0" xfId="0" applyFont="1"/>
    <xf numFmtId="0" fontId="28" fillId="0" borderId="0" xfId="0" applyFont="1" applyAlignment="1">
      <alignment vertical="center" wrapText="1"/>
    </xf>
    <xf numFmtId="0" fontId="28" fillId="0" borderId="53" xfId="0" applyFont="1" applyBorder="1" applyAlignment="1">
      <alignment horizontal="left" vertical="center"/>
    </xf>
    <xf numFmtId="0" fontId="9" fillId="0" borderId="55" xfId="0" applyFont="1" applyBorder="1"/>
    <xf numFmtId="0" fontId="30" fillId="0" borderId="53" xfId="0" applyFont="1" applyBorder="1" applyAlignment="1">
      <alignment vertical="center"/>
    </xf>
    <xf numFmtId="0" fontId="31" fillId="0" borderId="54" xfId="0" applyFont="1" applyBorder="1"/>
    <xf numFmtId="0" fontId="31" fillId="0" borderId="54" xfId="0" applyFont="1" applyBorder="1" applyAlignment="1">
      <alignment vertical="center" wrapText="1"/>
    </xf>
    <xf numFmtId="0" fontId="31" fillId="0" borderId="55" xfId="0" applyFont="1" applyBorder="1" applyAlignment="1">
      <alignment vertical="center" wrapText="1"/>
    </xf>
    <xf numFmtId="0" fontId="31" fillId="0" borderId="0" xfId="0" applyFont="1"/>
    <xf numFmtId="0" fontId="9" fillId="4" borderId="14" xfId="0" applyFont="1" applyFill="1" applyBorder="1" applyAlignment="1">
      <alignment vertical="center" wrapText="1"/>
    </xf>
    <xf numFmtId="6" fontId="9" fillId="4" borderId="10" xfId="0" applyNumberFormat="1" applyFont="1" applyFill="1" applyBorder="1" applyAlignment="1">
      <alignment horizontal="center" vertical="center"/>
    </xf>
    <xf numFmtId="9" fontId="9" fillId="4" borderId="10" xfId="0" applyNumberFormat="1" applyFont="1" applyFill="1" applyBorder="1" applyAlignment="1">
      <alignment horizontal="center" vertical="center"/>
    </xf>
    <xf numFmtId="168" fontId="9" fillId="0" borderId="10" xfId="0" applyNumberFormat="1" applyFont="1" applyBorder="1" applyAlignment="1">
      <alignment horizontal="center" vertical="center"/>
    </xf>
    <xf numFmtId="168" fontId="9" fillId="4" borderId="30" xfId="0" applyNumberFormat="1" applyFont="1" applyFill="1" applyBorder="1" applyAlignment="1">
      <alignment vertical="center"/>
    </xf>
    <xf numFmtId="168" fontId="9" fillId="4" borderId="4" xfId="0" applyNumberFormat="1" applyFont="1" applyFill="1" applyBorder="1" applyAlignment="1">
      <alignment vertical="center"/>
    </xf>
    <xf numFmtId="168" fontId="9" fillId="4" borderId="40" xfId="0" applyNumberFormat="1" applyFont="1" applyFill="1" applyBorder="1" applyAlignment="1">
      <alignment vertical="center"/>
    </xf>
    <xf numFmtId="0" fontId="9" fillId="0" borderId="14" xfId="0" applyFont="1" applyBorder="1" applyAlignment="1">
      <alignment vertical="center" wrapText="1"/>
    </xf>
    <xf numFmtId="6" fontId="9" fillId="0" borderId="10" xfId="0" applyNumberFormat="1" applyFont="1" applyBorder="1" applyAlignment="1">
      <alignment horizontal="center" vertical="center"/>
    </xf>
    <xf numFmtId="6" fontId="9" fillId="4" borderId="2" xfId="0" applyNumberFormat="1" applyFont="1" applyFill="1" applyBorder="1" applyAlignment="1">
      <alignment horizontal="center" vertical="center"/>
    </xf>
    <xf numFmtId="164" fontId="9" fillId="0" borderId="10" xfId="0" applyNumberFormat="1" applyFont="1" applyBorder="1" applyAlignment="1">
      <alignment horizontal="center" vertical="center"/>
    </xf>
    <xf numFmtId="6" fontId="9" fillId="7" borderId="10" xfId="0" applyNumberFormat="1" applyFont="1" applyFill="1" applyBorder="1" applyAlignment="1">
      <alignment horizontal="center" vertical="center"/>
    </xf>
    <xf numFmtId="0" fontId="9" fillId="0" borderId="16" xfId="0" applyFont="1" applyBorder="1"/>
    <xf numFmtId="0" fontId="11" fillId="0" borderId="44" xfId="0" applyFont="1" applyBorder="1" applyAlignment="1">
      <alignment vertical="center" wrapText="1"/>
    </xf>
    <xf numFmtId="0" fontId="11" fillId="0" borderId="49" xfId="0" applyFont="1" applyBorder="1" applyAlignment="1">
      <alignment vertical="center" wrapText="1"/>
    </xf>
    <xf numFmtId="0" fontId="11" fillId="0" borderId="45" xfId="0" applyFont="1" applyBorder="1" applyAlignment="1">
      <alignment vertical="center" wrapText="1"/>
    </xf>
    <xf numFmtId="0" fontId="11" fillId="0" borderId="29"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9" xfId="0" applyFont="1" applyBorder="1" applyAlignment="1">
      <alignment horizontal="left" vertical="center"/>
    </xf>
    <xf numFmtId="0" fontId="11" fillId="0" borderId="9" xfId="0" applyFont="1" applyBorder="1" applyAlignment="1">
      <alignment horizontal="center" vertical="center"/>
    </xf>
    <xf numFmtId="0" fontId="9" fillId="0" borderId="41" xfId="0" applyFont="1" applyBorder="1" applyAlignment="1">
      <alignment horizontal="center" vertical="center"/>
    </xf>
    <xf numFmtId="170" fontId="9" fillId="4" borderId="33" xfId="0" applyNumberFormat="1" applyFont="1" applyFill="1" applyBorder="1" applyAlignment="1">
      <alignment horizontal="center" vertical="center"/>
    </xf>
    <xf numFmtId="0" fontId="9" fillId="0" borderId="14" xfId="0" applyFont="1" applyBorder="1" applyAlignment="1">
      <alignment horizontal="center" vertical="center"/>
    </xf>
    <xf numFmtId="0" fontId="9" fillId="2" borderId="10" xfId="0" applyFont="1" applyFill="1" applyBorder="1" applyAlignment="1">
      <alignment horizontal="center" vertical="center"/>
    </xf>
    <xf numFmtId="170" fontId="9" fillId="4" borderId="10" xfId="0" applyNumberFormat="1" applyFont="1" applyFill="1" applyBorder="1" applyAlignment="1">
      <alignment horizontal="center" vertical="center"/>
    </xf>
    <xf numFmtId="172" fontId="9" fillId="4" borderId="10" xfId="0" applyNumberFormat="1" applyFont="1" applyFill="1" applyBorder="1" applyAlignment="1">
      <alignment horizontal="center" vertical="center"/>
    </xf>
    <xf numFmtId="172" fontId="9" fillId="4" borderId="35" xfId="0" applyNumberFormat="1" applyFont="1" applyFill="1" applyBorder="1" applyAlignment="1">
      <alignment horizontal="center" vertical="center"/>
    </xf>
    <xf numFmtId="170" fontId="9" fillId="4" borderId="2" xfId="0" applyNumberFormat="1" applyFont="1" applyFill="1" applyBorder="1" applyAlignment="1">
      <alignment horizontal="center" vertical="center"/>
    </xf>
    <xf numFmtId="0" fontId="9" fillId="0" borderId="10" xfId="0" applyFont="1" applyBorder="1" applyAlignment="1">
      <alignment horizontal="center" vertical="center"/>
    </xf>
    <xf numFmtId="170" fontId="9" fillId="0" borderId="10" xfId="0" applyNumberFormat="1" applyFont="1" applyBorder="1" applyAlignment="1">
      <alignment horizontal="center" vertical="center"/>
    </xf>
    <xf numFmtId="170" fontId="9" fillId="4" borderId="8" xfId="0" applyNumberFormat="1" applyFont="1" applyFill="1" applyBorder="1" applyAlignment="1">
      <alignment horizontal="center" vertical="center"/>
    </xf>
    <xf numFmtId="0" fontId="11" fillId="0" borderId="26" xfId="0" applyFont="1" applyBorder="1" applyAlignment="1">
      <alignment horizontal="left" vertical="center"/>
    </xf>
    <xf numFmtId="0" fontId="9" fillId="0" borderId="0" xfId="0" applyFont="1" applyAlignment="1">
      <alignment horizontal="center" vertical="center"/>
    </xf>
    <xf numFmtId="174" fontId="9" fillId="0" borderId="0" xfId="0" applyNumberFormat="1" applyFont="1" applyAlignment="1">
      <alignment horizontal="center" vertical="center"/>
    </xf>
    <xf numFmtId="174" fontId="9" fillId="4" borderId="33" xfId="0" applyNumberFormat="1" applyFont="1" applyFill="1" applyBorder="1" applyAlignment="1">
      <alignment horizontal="center" vertical="center"/>
    </xf>
    <xf numFmtId="174" fontId="9" fillId="4" borderId="58" xfId="0" applyNumberFormat="1" applyFont="1" applyFill="1" applyBorder="1" applyAlignment="1">
      <alignment horizontal="center" vertical="center"/>
    </xf>
    <xf numFmtId="0" fontId="9" fillId="0" borderId="38" xfId="0" applyFont="1" applyBorder="1" applyAlignment="1">
      <alignment horizontal="center" vertical="center"/>
    </xf>
    <xf numFmtId="174" fontId="9" fillId="4" borderId="2" xfId="0" applyNumberFormat="1" applyFont="1" applyFill="1" applyBorder="1" applyAlignment="1">
      <alignment horizontal="center" vertical="center"/>
    </xf>
    <xf numFmtId="174" fontId="9" fillId="4" borderId="30" xfId="0" applyNumberFormat="1" applyFont="1" applyFill="1" applyBorder="1" applyAlignment="1">
      <alignment horizontal="center" vertical="center"/>
    </xf>
    <xf numFmtId="0" fontId="9" fillId="0" borderId="16" xfId="0" applyFont="1" applyBorder="1" applyAlignment="1">
      <alignment horizontal="center" vertical="center"/>
    </xf>
    <xf numFmtId="0" fontId="9" fillId="2" borderId="8" xfId="0" applyFont="1" applyFill="1" applyBorder="1" applyAlignment="1">
      <alignment horizontal="center" vertical="center"/>
    </xf>
    <xf numFmtId="174" fontId="11" fillId="0" borderId="0" xfId="0" applyNumberFormat="1" applyFont="1" applyAlignment="1">
      <alignment horizontal="center" vertical="center"/>
    </xf>
    <xf numFmtId="0" fontId="9" fillId="0" borderId="41" xfId="0" applyFont="1" applyBorder="1"/>
    <xf numFmtId="174" fontId="9" fillId="4" borderId="51" xfId="0" applyNumberFormat="1" applyFont="1" applyFill="1" applyBorder="1" applyAlignment="1">
      <alignment horizontal="center" vertical="center"/>
    </xf>
    <xf numFmtId="174" fontId="9" fillId="4" borderId="7" xfId="0" applyNumberFormat="1" applyFont="1" applyFill="1" applyBorder="1" applyAlignment="1">
      <alignment horizontal="center" vertical="center"/>
    </xf>
    <xf numFmtId="174" fontId="9" fillId="4" borderId="32" xfId="0" applyNumberFormat="1" applyFont="1" applyFill="1" applyBorder="1" applyAlignment="1">
      <alignment horizontal="center" vertical="center"/>
    </xf>
    <xf numFmtId="0" fontId="11" fillId="0" borderId="52" xfId="0" applyFont="1" applyBorder="1" applyAlignment="1">
      <alignment horizontal="left" vertical="center"/>
    </xf>
    <xf numFmtId="0" fontId="9" fillId="0" borderId="42" xfId="0" applyFont="1" applyBorder="1" applyAlignment="1">
      <alignment horizontal="center" vertical="center"/>
    </xf>
    <xf numFmtId="0" fontId="11" fillId="0" borderId="42" xfId="0" applyFont="1" applyBorder="1" applyAlignment="1">
      <alignment horizontal="center" vertical="center"/>
    </xf>
    <xf numFmtId="170" fontId="11" fillId="0" borderId="42" xfId="0" applyNumberFormat="1" applyFont="1" applyBorder="1" applyAlignment="1">
      <alignment horizontal="center" vertical="center"/>
    </xf>
    <xf numFmtId="170" fontId="11" fillId="0" borderId="48" xfId="0" applyNumberFormat="1" applyFont="1" applyBorder="1" applyAlignment="1">
      <alignment horizontal="center" vertical="center"/>
    </xf>
    <xf numFmtId="0" fontId="33" fillId="0" borderId="0" xfId="0" applyFont="1"/>
    <xf numFmtId="0" fontId="17" fillId="0" borderId="0" xfId="0" applyFont="1" applyAlignment="1">
      <alignment horizontal="center"/>
    </xf>
    <xf numFmtId="0" fontId="11" fillId="0" borderId="33" xfId="0" applyFont="1" applyBorder="1" applyAlignment="1">
      <alignment horizontal="center" vertical="center"/>
    </xf>
    <xf numFmtId="3" fontId="9" fillId="4" borderId="10" xfId="0" applyNumberFormat="1" applyFont="1" applyFill="1" applyBorder="1" applyAlignment="1">
      <alignment horizontal="center" vertical="center"/>
    </xf>
    <xf numFmtId="170" fontId="9" fillId="0" borderId="8" xfId="0" applyNumberFormat="1" applyFont="1" applyBorder="1" applyAlignment="1">
      <alignment horizontal="center" vertical="center"/>
    </xf>
    <xf numFmtId="9" fontId="9" fillId="4" borderId="10" xfId="1" applyFont="1" applyFill="1" applyBorder="1" applyAlignment="1">
      <alignment horizontal="center" vertical="center"/>
    </xf>
    <xf numFmtId="6" fontId="9" fillId="0" borderId="8" xfId="0" applyNumberFormat="1" applyFont="1" applyBorder="1" applyAlignment="1">
      <alignment horizontal="center" vertical="center"/>
    </xf>
    <xf numFmtId="3" fontId="9" fillId="4" borderId="8" xfId="0" applyNumberFormat="1" applyFont="1" applyFill="1" applyBorder="1" applyAlignment="1">
      <alignment horizontal="center" vertical="center"/>
    </xf>
    <xf numFmtId="0" fontId="11" fillId="7" borderId="14" xfId="0" applyFont="1" applyFill="1" applyBorder="1"/>
    <xf numFmtId="0" fontId="11" fillId="7" borderId="16" xfId="0" applyFont="1" applyFill="1" applyBorder="1" applyAlignment="1">
      <alignment horizontal="center"/>
    </xf>
    <xf numFmtId="0" fontId="11" fillId="7" borderId="42"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17" xfId="0" applyFont="1" applyFill="1" applyBorder="1" applyAlignment="1">
      <alignment horizontal="center" vertical="center"/>
    </xf>
    <xf numFmtId="0" fontId="9" fillId="7" borderId="5" xfId="0" applyFont="1" applyFill="1" applyBorder="1" applyAlignment="1">
      <alignment horizontal="center"/>
    </xf>
    <xf numFmtId="6" fontId="9" fillId="7" borderId="5" xfId="0" applyNumberFormat="1" applyFont="1" applyFill="1" applyBorder="1" applyAlignment="1">
      <alignment horizontal="center" vertical="center"/>
    </xf>
    <xf numFmtId="6" fontId="9" fillId="7" borderId="37" xfId="0" applyNumberFormat="1" applyFont="1" applyFill="1" applyBorder="1" applyAlignment="1">
      <alignment horizontal="center" vertical="center"/>
    </xf>
    <xf numFmtId="6" fontId="9" fillId="0" borderId="5" xfId="0" applyNumberFormat="1" applyFont="1" applyBorder="1" applyAlignment="1">
      <alignment horizontal="center" vertical="center"/>
    </xf>
    <xf numFmtId="6" fontId="9" fillId="7" borderId="39" xfId="0" applyNumberFormat="1" applyFont="1" applyFill="1" applyBorder="1" applyAlignment="1">
      <alignment horizontal="center" vertical="center"/>
    </xf>
    <xf numFmtId="0" fontId="9" fillId="7" borderId="10" xfId="0" applyFont="1" applyFill="1" applyBorder="1" applyAlignment="1">
      <alignment horizontal="center"/>
    </xf>
    <xf numFmtId="6" fontId="9" fillId="7" borderId="5" xfId="4" applyNumberFormat="1" applyFont="1" applyFill="1" applyBorder="1" applyAlignment="1">
      <alignment horizontal="center" vertical="center"/>
    </xf>
    <xf numFmtId="0" fontId="34" fillId="0" borderId="0" xfId="0" applyFont="1"/>
    <xf numFmtId="0" fontId="28" fillId="7" borderId="0" xfId="0" applyFont="1" applyFill="1"/>
    <xf numFmtId="0" fontId="13" fillId="7" borderId="0" xfId="0" applyFont="1" applyFill="1" applyAlignment="1">
      <alignment vertical="center"/>
    </xf>
    <xf numFmtId="0" fontId="37" fillId="0" borderId="0" xfId="0" applyFont="1" applyAlignment="1">
      <alignment vertical="center" wrapText="1"/>
    </xf>
    <xf numFmtId="0" fontId="31" fillId="7" borderId="14" xfId="0" applyFont="1" applyFill="1" applyBorder="1" applyAlignment="1">
      <alignment vertical="center"/>
    </xf>
    <xf numFmtId="0" fontId="31" fillId="7" borderId="40" xfId="0" applyFont="1" applyFill="1" applyBorder="1" applyAlignment="1">
      <alignment vertical="center"/>
    </xf>
    <xf numFmtId="0" fontId="31" fillId="7" borderId="40" xfId="0" applyFont="1" applyFill="1" applyBorder="1" applyAlignment="1">
      <alignment horizontal="center" vertical="center"/>
    </xf>
    <xf numFmtId="0" fontId="31" fillId="7" borderId="16" xfId="0" applyFont="1" applyFill="1" applyBorder="1" applyAlignment="1">
      <alignment vertical="center"/>
    </xf>
    <xf numFmtId="0" fontId="31" fillId="7" borderId="59" xfId="0" applyFont="1" applyFill="1" applyBorder="1" applyAlignment="1">
      <alignment horizontal="center" vertical="center"/>
    </xf>
    <xf numFmtId="0" fontId="31" fillId="7" borderId="50" xfId="0" applyFont="1" applyFill="1" applyBorder="1" applyAlignment="1">
      <alignment vertical="center"/>
    </xf>
    <xf numFmtId="0" fontId="9" fillId="0" borderId="5" xfId="0" applyFont="1" applyBorder="1" applyAlignment="1">
      <alignment horizontal="center"/>
    </xf>
    <xf numFmtId="0" fontId="9" fillId="0" borderId="10" xfId="0" applyFont="1" applyBorder="1" applyAlignment="1">
      <alignment horizontal="center"/>
    </xf>
    <xf numFmtId="6" fontId="31" fillId="7" borderId="15" xfId="0" applyNumberFormat="1" applyFont="1" applyFill="1" applyBorder="1" applyAlignment="1">
      <alignment horizontal="center" vertical="center"/>
    </xf>
    <xf numFmtId="9" fontId="31" fillId="7" borderId="15" xfId="0" applyNumberFormat="1" applyFont="1" applyFill="1" applyBorder="1" applyAlignment="1">
      <alignment horizontal="center" vertical="center"/>
    </xf>
    <xf numFmtId="0" fontId="31" fillId="7" borderId="14" xfId="0" applyFont="1" applyFill="1" applyBorder="1" applyAlignment="1">
      <alignment horizontal="left" vertical="center"/>
    </xf>
    <xf numFmtId="0" fontId="9" fillId="0" borderId="14" xfId="0" applyFont="1" applyBorder="1" applyAlignment="1">
      <alignment vertical="center"/>
    </xf>
    <xf numFmtId="0" fontId="9" fillId="0" borderId="16" xfId="0" applyFont="1" applyBorder="1" applyAlignment="1">
      <alignment vertical="center"/>
    </xf>
    <xf numFmtId="168" fontId="0" fillId="0" borderId="0" xfId="0" applyNumberFormat="1"/>
    <xf numFmtId="6" fontId="31" fillId="7" borderId="10" xfId="0" applyNumberFormat="1" applyFont="1" applyFill="1" applyBorder="1" applyAlignment="1">
      <alignment horizontal="center" vertical="center"/>
    </xf>
    <xf numFmtId="0" fontId="31" fillId="7" borderId="10" xfId="0" applyFont="1" applyFill="1" applyBorder="1" applyAlignment="1">
      <alignment horizontal="center" vertical="center"/>
    </xf>
    <xf numFmtId="170" fontId="9" fillId="7" borderId="10" xfId="0" applyNumberFormat="1" applyFont="1" applyFill="1" applyBorder="1" applyAlignment="1">
      <alignment horizontal="center" vertical="center"/>
    </xf>
    <xf numFmtId="9" fontId="31" fillId="7" borderId="10" xfId="0" applyNumberFormat="1" applyFont="1" applyFill="1" applyBorder="1" applyAlignment="1">
      <alignment horizontal="center" vertical="center"/>
    </xf>
    <xf numFmtId="166" fontId="31" fillId="7" borderId="10" xfId="0" applyNumberFormat="1" applyFont="1" applyFill="1" applyBorder="1" applyAlignment="1">
      <alignment horizontal="center" vertical="center"/>
    </xf>
    <xf numFmtId="169" fontId="31" fillId="7" borderId="10" xfId="0" applyNumberFormat="1" applyFont="1" applyFill="1" applyBorder="1" applyAlignment="1">
      <alignment horizontal="center" vertical="center"/>
    </xf>
    <xf numFmtId="170" fontId="31" fillId="4" borderId="10" xfId="0" applyNumberFormat="1" applyFont="1" applyFill="1" applyBorder="1" applyAlignment="1">
      <alignment horizontal="center" vertical="center"/>
    </xf>
    <xf numFmtId="170" fontId="31" fillId="0" borderId="10" xfId="0" applyNumberFormat="1" applyFont="1" applyBorder="1" applyAlignment="1">
      <alignment horizontal="center" vertical="center"/>
    </xf>
    <xf numFmtId="164" fontId="31" fillId="0" borderId="10" xfId="1" applyNumberFormat="1" applyFont="1" applyBorder="1" applyAlignment="1">
      <alignment horizontal="center" vertical="center"/>
    </xf>
    <xf numFmtId="10" fontId="31" fillId="0" borderId="10" xfId="1" applyNumberFormat="1" applyFont="1" applyBorder="1" applyAlignment="1">
      <alignment horizontal="center" vertical="center"/>
    </xf>
    <xf numFmtId="172" fontId="9" fillId="0" borderId="10" xfId="0" applyNumberFormat="1" applyFont="1" applyBorder="1" applyAlignment="1">
      <alignment horizontal="center" vertical="center"/>
    </xf>
    <xf numFmtId="173" fontId="9" fillId="0" borderId="10" xfId="0" applyNumberFormat="1" applyFont="1" applyBorder="1" applyAlignment="1">
      <alignment horizontal="center" vertical="center"/>
    </xf>
    <xf numFmtId="165" fontId="9" fillId="0" borderId="8" xfId="0" applyNumberFormat="1" applyFont="1" applyBorder="1" applyAlignment="1">
      <alignment horizontal="center" vertical="center"/>
    </xf>
    <xf numFmtId="168" fontId="31" fillId="7" borderId="5" xfId="0" applyNumberFormat="1" applyFont="1" applyFill="1" applyBorder="1" applyAlignment="1">
      <alignment horizontal="center" vertical="center"/>
    </xf>
    <xf numFmtId="0" fontId="30" fillId="7" borderId="44" xfId="0" applyFont="1" applyFill="1" applyBorder="1" applyAlignment="1">
      <alignment horizontal="left" vertical="center" wrapText="1"/>
    </xf>
    <xf numFmtId="0" fontId="11" fillId="7" borderId="49" xfId="0" applyFont="1" applyFill="1" applyBorder="1" applyAlignment="1">
      <alignment horizontal="center" vertical="center"/>
    </xf>
    <xf numFmtId="0" fontId="11" fillId="7" borderId="45" xfId="0" applyFont="1" applyFill="1" applyBorder="1" applyAlignment="1">
      <alignment horizontal="center" vertical="center"/>
    </xf>
    <xf numFmtId="0" fontId="31" fillId="7" borderId="14" xfId="0" applyFont="1" applyFill="1" applyBorder="1" applyAlignment="1">
      <alignment horizontal="left" vertical="center" wrapText="1"/>
    </xf>
    <xf numFmtId="0" fontId="31" fillId="7" borderId="17" xfId="0" applyFont="1" applyFill="1" applyBorder="1" applyAlignment="1">
      <alignment horizontal="center" vertical="center"/>
    </xf>
    <xf numFmtId="0" fontId="9" fillId="0" borderId="5" xfId="0" applyFont="1" applyBorder="1" applyAlignment="1">
      <alignment horizontal="center" vertical="center"/>
    </xf>
    <xf numFmtId="6" fontId="31" fillId="7" borderId="23" xfId="0" applyNumberFormat="1" applyFont="1" applyFill="1" applyBorder="1" applyAlignment="1">
      <alignment horizontal="center" vertical="center"/>
    </xf>
    <xf numFmtId="0" fontId="30" fillId="7" borderId="0" xfId="0" applyFont="1" applyFill="1" applyAlignment="1">
      <alignment vertical="center" wrapText="1"/>
    </xf>
    <xf numFmtId="0" fontId="16" fillId="7" borderId="0" xfId="0" applyFont="1" applyFill="1" applyAlignment="1">
      <alignment vertical="center" wrapText="1"/>
    </xf>
    <xf numFmtId="0" fontId="7" fillId="7" borderId="0" xfId="0" applyFont="1" applyFill="1" applyAlignment="1">
      <alignment vertical="center" wrapText="1"/>
    </xf>
    <xf numFmtId="0" fontId="9" fillId="0" borderId="22" xfId="0" applyFont="1" applyBorder="1" applyAlignment="1">
      <alignment horizontal="left" vertical="center" wrapText="1"/>
    </xf>
    <xf numFmtId="0" fontId="9" fillId="0" borderId="5" xfId="0" applyFont="1" applyBorder="1" applyAlignment="1">
      <alignment horizontal="center" vertical="center" wrapText="1"/>
    </xf>
    <xf numFmtId="15" fontId="9" fillId="4" borderId="5" xfId="0" applyNumberFormat="1" applyFont="1" applyFill="1" applyBorder="1" applyAlignment="1">
      <alignment horizontal="center" vertical="center"/>
    </xf>
    <xf numFmtId="164" fontId="9" fillId="4" borderId="23" xfId="1" applyNumberFormat="1" applyFont="1" applyFill="1" applyBorder="1" applyAlignment="1">
      <alignment horizontal="center" vertical="center"/>
    </xf>
    <xf numFmtId="0" fontId="9" fillId="0" borderId="18" xfId="0" applyFont="1" applyBorder="1" applyAlignment="1">
      <alignment horizontal="left" vertical="center" wrapText="1"/>
    </xf>
    <xf numFmtId="0" fontId="9" fillId="0" borderId="10" xfId="0" applyFont="1" applyBorder="1" applyAlignment="1">
      <alignment horizontal="center" vertical="center" wrapText="1"/>
    </xf>
    <xf numFmtId="164" fontId="9" fillId="4" borderId="15" xfId="1" applyNumberFormat="1" applyFont="1" applyFill="1" applyBorder="1" applyAlignment="1">
      <alignment horizontal="center" vertical="center"/>
    </xf>
    <xf numFmtId="0" fontId="9" fillId="0" borderId="14" xfId="0" applyFont="1" applyBorder="1" applyAlignment="1">
      <alignment horizontal="left" vertical="center"/>
    </xf>
    <xf numFmtId="164" fontId="9" fillId="4" borderId="10" xfId="1" applyNumberFormat="1" applyFont="1" applyFill="1" applyBorder="1" applyAlignment="1">
      <alignment horizontal="center" vertical="center"/>
    </xf>
    <xf numFmtId="0" fontId="9" fillId="4" borderId="24" xfId="0" applyFont="1" applyFill="1" applyBorder="1" applyAlignment="1">
      <alignment horizontal="center" vertical="center"/>
    </xf>
    <xf numFmtId="0" fontId="9" fillId="7" borderId="10" xfId="0" applyFont="1" applyFill="1" applyBorder="1" applyAlignment="1">
      <alignment horizontal="center" vertical="center" wrapText="1"/>
    </xf>
    <xf numFmtId="169" fontId="9" fillId="4" borderId="10" xfId="0" applyNumberFormat="1" applyFont="1" applyFill="1" applyBorder="1" applyAlignment="1">
      <alignment horizontal="center" vertical="center" wrapText="1"/>
    </xf>
    <xf numFmtId="164" fontId="9" fillId="4" borderId="15" xfId="1" applyNumberFormat="1" applyFont="1" applyFill="1" applyBorder="1" applyAlignment="1">
      <alignment horizontal="left" vertical="center"/>
    </xf>
    <xf numFmtId="0" fontId="9" fillId="4" borderId="26" xfId="0" applyFont="1" applyFill="1" applyBorder="1" applyAlignment="1">
      <alignment horizontal="left" vertical="center"/>
    </xf>
    <xf numFmtId="0" fontId="9" fillId="4" borderId="18" xfId="0" applyFont="1" applyFill="1" applyBorder="1" applyAlignment="1">
      <alignment vertical="center" wrapText="1"/>
    </xf>
    <xf numFmtId="0" fontId="9" fillId="4" borderId="10" xfId="0" applyFont="1" applyFill="1" applyBorder="1" applyAlignment="1">
      <alignment horizontal="center" vertical="center" wrapText="1"/>
    </xf>
    <xf numFmtId="164" fontId="41" fillId="4" borderId="15" xfId="2" applyNumberFormat="1" applyFont="1" applyFill="1" applyBorder="1" applyAlignment="1">
      <alignment vertical="center"/>
    </xf>
    <xf numFmtId="164" fontId="9" fillId="4" borderId="15" xfId="1" applyNumberFormat="1" applyFont="1" applyFill="1" applyBorder="1" applyAlignment="1">
      <alignment vertical="center"/>
    </xf>
    <xf numFmtId="171" fontId="9" fillId="4" borderId="10" xfId="0" applyNumberFormat="1" applyFont="1" applyFill="1" applyBorder="1" applyAlignment="1">
      <alignment horizontal="center" vertical="center"/>
    </xf>
    <xf numFmtId="0" fontId="9" fillId="4" borderId="2" xfId="0" applyFont="1" applyFill="1" applyBorder="1" applyAlignment="1">
      <alignment horizontal="center" vertical="center" wrapText="1"/>
    </xf>
    <xf numFmtId="175" fontId="9" fillId="4" borderId="10" xfId="0" applyNumberFormat="1" applyFont="1" applyFill="1" applyBorder="1" applyAlignment="1">
      <alignment horizontal="center" vertical="center"/>
    </xf>
    <xf numFmtId="169" fontId="9" fillId="4" borderId="10" xfId="0" applyNumberFormat="1" applyFont="1" applyFill="1" applyBorder="1" applyAlignment="1">
      <alignment horizontal="center" vertical="center"/>
    </xf>
    <xf numFmtId="169" fontId="9" fillId="4" borderId="2" xfId="0" applyNumberFormat="1" applyFont="1" applyFill="1" applyBorder="1" applyAlignment="1">
      <alignment horizontal="center" vertical="center"/>
    </xf>
    <xf numFmtId="0" fontId="9" fillId="4" borderId="29" xfId="0" applyFont="1" applyFill="1" applyBorder="1" applyAlignment="1">
      <alignment vertical="center" wrapText="1"/>
    </xf>
    <xf numFmtId="0" fontId="9" fillId="4" borderId="42" xfId="0" applyFont="1" applyFill="1" applyBorder="1" applyAlignment="1">
      <alignment horizontal="center" vertical="center" wrapText="1"/>
    </xf>
    <xf numFmtId="164" fontId="9" fillId="4" borderId="17" xfId="1" applyNumberFormat="1" applyFont="1" applyFill="1" applyBorder="1" applyAlignment="1">
      <alignment vertical="center"/>
    </xf>
    <xf numFmtId="0" fontId="31" fillId="7" borderId="25" xfId="0" applyFont="1" applyFill="1" applyBorder="1" applyAlignment="1">
      <alignment vertical="center"/>
    </xf>
    <xf numFmtId="0" fontId="35" fillId="7" borderId="55" xfId="0" applyFont="1" applyFill="1" applyBorder="1" applyAlignment="1">
      <alignment horizontal="center" vertical="center" wrapText="1"/>
    </xf>
    <xf numFmtId="15" fontId="9" fillId="0" borderId="28" xfId="0" applyNumberFormat="1" applyFont="1" applyBorder="1" applyAlignment="1">
      <alignment vertical="center"/>
    </xf>
    <xf numFmtId="168" fontId="9" fillId="4" borderId="10" xfId="0" applyNumberFormat="1" applyFont="1" applyFill="1" applyBorder="1" applyAlignment="1">
      <alignment vertical="center"/>
    </xf>
    <xf numFmtId="177" fontId="9" fillId="0" borderId="10" xfId="0" applyNumberFormat="1" applyFont="1" applyBorder="1" applyAlignment="1">
      <alignment vertical="center"/>
    </xf>
    <xf numFmtId="178" fontId="9" fillId="0" borderId="10" xfId="0" applyNumberFormat="1" applyFont="1" applyBorder="1" applyAlignment="1">
      <alignment vertical="center"/>
    </xf>
    <xf numFmtId="164" fontId="9" fillId="0" borderId="10" xfId="1" applyNumberFormat="1" applyFont="1" applyBorder="1" applyAlignment="1">
      <alignment vertical="center"/>
    </xf>
    <xf numFmtId="15" fontId="9" fillId="4" borderId="28" xfId="0" applyNumberFormat="1" applyFont="1" applyFill="1" applyBorder="1" applyAlignment="1">
      <alignment vertical="center"/>
    </xf>
    <xf numFmtId="168" fontId="9" fillId="4" borderId="2" xfId="0" applyNumberFormat="1" applyFont="1" applyFill="1" applyBorder="1" applyAlignment="1">
      <alignment vertical="center"/>
    </xf>
    <xf numFmtId="177" fontId="9" fillId="0" borderId="2" xfId="0" applyNumberFormat="1" applyFont="1" applyBorder="1" applyAlignment="1">
      <alignment vertical="center"/>
    </xf>
    <xf numFmtId="178" fontId="9" fillId="0" borderId="2" xfId="0" applyNumberFormat="1" applyFont="1" applyBorder="1" applyAlignment="1">
      <alignment vertical="center"/>
    </xf>
    <xf numFmtId="164" fontId="9" fillId="0" borderId="2" xfId="1" applyNumberFormat="1" applyFont="1" applyBorder="1" applyAlignment="1">
      <alignment vertical="center"/>
    </xf>
    <xf numFmtId="0" fontId="11" fillId="0" borderId="44" xfId="0" applyFont="1" applyBorder="1" applyAlignment="1">
      <alignment horizontal="center" vertical="center"/>
    </xf>
    <xf numFmtId="168" fontId="11" fillId="0" borderId="49" xfId="0" applyNumberFormat="1" applyFont="1" applyBorder="1" applyAlignment="1">
      <alignment vertical="center"/>
    </xf>
    <xf numFmtId="164" fontId="11" fillId="0" borderId="49" xfId="1" applyNumberFormat="1" applyFont="1" applyBorder="1" applyAlignment="1">
      <alignment vertical="center"/>
    </xf>
    <xf numFmtId="0" fontId="11" fillId="0" borderId="45" xfId="0" applyFont="1" applyBorder="1" applyAlignment="1">
      <alignment vertical="center"/>
    </xf>
    <xf numFmtId="0" fontId="9" fillId="0" borderId="8" xfId="0" applyFont="1" applyBorder="1" applyAlignment="1">
      <alignment vertical="center"/>
    </xf>
    <xf numFmtId="164" fontId="9" fillId="0" borderId="8" xfId="0" applyNumberFormat="1" applyFont="1" applyBorder="1" applyAlignment="1">
      <alignment vertical="center"/>
    </xf>
    <xf numFmtId="0" fontId="9" fillId="0" borderId="17" xfId="0" applyFont="1" applyBorder="1" applyAlignment="1">
      <alignment vertical="center"/>
    </xf>
    <xf numFmtId="0" fontId="9" fillId="0" borderId="46" xfId="0" applyFont="1" applyBorder="1" applyAlignment="1">
      <alignment vertical="center"/>
    </xf>
    <xf numFmtId="0" fontId="9" fillId="0" borderId="47" xfId="0" applyFont="1" applyBorder="1" applyAlignment="1">
      <alignment vertical="center"/>
    </xf>
    <xf numFmtId="0" fontId="9" fillId="0" borderId="50" xfId="0" applyFont="1" applyBorder="1" applyAlignment="1">
      <alignment horizontal="left" vertical="center"/>
    </xf>
    <xf numFmtId="0" fontId="9" fillId="2" borderId="14" xfId="0" applyFont="1" applyFill="1" applyBorder="1" applyAlignment="1">
      <alignment horizontal="left" vertical="center"/>
    </xf>
    <xf numFmtId="0" fontId="9" fillId="2" borderId="38" xfId="0" applyFont="1" applyFill="1" applyBorder="1" applyAlignment="1">
      <alignment horizontal="left" vertical="center"/>
    </xf>
    <xf numFmtId="0" fontId="13"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vertical="center"/>
    </xf>
    <xf numFmtId="0" fontId="5" fillId="0" borderId="0" xfId="2"/>
    <xf numFmtId="0" fontId="45" fillId="0" borderId="0" xfId="0" applyFont="1" applyAlignment="1">
      <alignment horizontal="center" vertical="center"/>
    </xf>
    <xf numFmtId="0" fontId="46" fillId="0" borderId="0" xfId="2" applyFont="1" applyAlignment="1">
      <alignment horizontal="left" vertical="center"/>
    </xf>
    <xf numFmtId="0" fontId="45" fillId="0" borderId="0" xfId="0" applyFont="1" applyAlignment="1">
      <alignment vertical="center"/>
    </xf>
    <xf numFmtId="0" fontId="0" fillId="0" borderId="0" xfId="0" applyAlignment="1">
      <alignment horizontal="left" vertical="center" indent="1"/>
    </xf>
    <xf numFmtId="0" fontId="24" fillId="0" borderId="0" xfId="0" applyFont="1" applyAlignment="1">
      <alignment vertical="center" wrapText="1"/>
    </xf>
    <xf numFmtId="0" fontId="26" fillId="0" borderId="31" xfId="0" applyFont="1" applyBorder="1" applyAlignment="1">
      <alignment vertical="center"/>
    </xf>
    <xf numFmtId="0" fontId="26" fillId="0" borderId="15" xfId="0" applyFont="1" applyBorder="1" applyAlignment="1">
      <alignment vertical="center"/>
    </xf>
    <xf numFmtId="0" fontId="26" fillId="0" borderId="15" xfId="0" applyFont="1" applyBorder="1" applyAlignment="1">
      <alignment vertical="center" wrapText="1"/>
    </xf>
    <xf numFmtId="0" fontId="26" fillId="0" borderId="17" xfId="0" applyFont="1" applyBorder="1" applyAlignment="1">
      <alignment vertical="center" wrapText="1"/>
    </xf>
    <xf numFmtId="0" fontId="26" fillId="0" borderId="31" xfId="0" applyFont="1" applyBorder="1" applyAlignment="1">
      <alignment vertical="center" wrapText="1"/>
    </xf>
    <xf numFmtId="0" fontId="26" fillId="0" borderId="17" xfId="0" applyFont="1" applyBorder="1" applyAlignment="1">
      <alignment wrapText="1"/>
    </xf>
    <xf numFmtId="0" fontId="21" fillId="0" borderId="0" xfId="0" applyFont="1" applyAlignment="1">
      <alignment horizontal="center" wrapText="1"/>
    </xf>
    <xf numFmtId="0" fontId="48" fillId="0" borderId="0" xfId="0" applyFont="1" applyAlignment="1">
      <alignment horizontal="center" vertical="top" wrapText="1"/>
    </xf>
    <xf numFmtId="0" fontId="13" fillId="0" borderId="0" xfId="0" applyFont="1" applyAlignment="1">
      <alignment vertical="center" wrapText="1"/>
    </xf>
    <xf numFmtId="0" fontId="5" fillId="0" borderId="0" xfId="2" applyAlignment="1">
      <alignment horizontal="center" vertical="center"/>
    </xf>
    <xf numFmtId="0" fontId="9" fillId="0" borderId="0" xfId="0" applyFont="1" applyAlignment="1">
      <alignment horizontal="center"/>
    </xf>
    <xf numFmtId="0" fontId="49" fillId="8" borderId="41" xfId="0" applyFont="1" applyFill="1" applyBorder="1" applyAlignment="1">
      <alignment horizontal="left" vertical="center" wrapText="1"/>
    </xf>
    <xf numFmtId="0" fontId="49" fillId="8" borderId="31" xfId="0" applyFont="1" applyFill="1" applyBorder="1" applyAlignment="1">
      <alignment vertical="center" wrapText="1"/>
    </xf>
    <xf numFmtId="0" fontId="9" fillId="0" borderId="14" xfId="0" applyFont="1" applyBorder="1" applyAlignment="1">
      <alignment horizontal="left" vertical="center" wrapText="1"/>
    </xf>
    <xf numFmtId="0" fontId="9" fillId="0" borderId="15" xfId="0" applyFont="1" applyBorder="1" applyAlignment="1">
      <alignment vertical="center" wrapText="1"/>
    </xf>
    <xf numFmtId="0" fontId="50" fillId="0" borderId="14" xfId="0" applyFont="1" applyBorder="1" applyAlignment="1">
      <alignment horizontal="left" vertical="center" wrapText="1"/>
    </xf>
    <xf numFmtId="0" fontId="31" fillId="0" borderId="14" xfId="0" applyFont="1" applyBorder="1" applyAlignment="1">
      <alignment horizontal="left" vertical="center" wrapText="1"/>
    </xf>
    <xf numFmtId="0" fontId="31" fillId="0" borderId="15" xfId="0" applyFont="1" applyBorder="1" applyAlignment="1">
      <alignment vertical="center" wrapText="1"/>
    </xf>
    <xf numFmtId="0" fontId="51" fillId="0" borderId="14" xfId="0" applyFont="1" applyBorder="1" applyAlignment="1">
      <alignment horizontal="left" vertical="center" wrapText="1"/>
    </xf>
    <xf numFmtId="164" fontId="41" fillId="0" borderId="15" xfId="2" applyNumberFormat="1" applyFont="1" applyFill="1" applyBorder="1" applyAlignment="1">
      <alignment horizontal="left"/>
    </xf>
    <xf numFmtId="0" fontId="41" fillId="0" borderId="15" xfId="2" applyFont="1" applyFill="1" applyBorder="1" applyAlignment="1">
      <alignment vertical="center" wrapText="1"/>
    </xf>
    <xf numFmtId="0" fontId="9" fillId="0" borderId="16" xfId="0" applyFont="1" applyBorder="1" applyAlignment="1">
      <alignment horizontal="left" vertical="center" wrapText="1"/>
    </xf>
    <xf numFmtId="0" fontId="9" fillId="0" borderId="17" xfId="0" applyFont="1" applyBorder="1" applyAlignment="1">
      <alignment vertical="center" wrapText="1"/>
    </xf>
    <xf numFmtId="0" fontId="9" fillId="4" borderId="38" xfId="0" applyFont="1" applyFill="1" applyBorder="1" applyAlignment="1">
      <alignment vertical="center"/>
    </xf>
    <xf numFmtId="164" fontId="9" fillId="0" borderId="2" xfId="0" applyNumberFormat="1" applyFont="1" applyBorder="1" applyAlignment="1">
      <alignment horizontal="center" vertical="center"/>
    </xf>
    <xf numFmtId="0" fontId="9" fillId="0" borderId="50" xfId="0" applyFont="1" applyBorder="1" applyAlignment="1">
      <alignment vertical="center"/>
    </xf>
    <xf numFmtId="168" fontId="9" fillId="0" borderId="5" xfId="0" applyNumberFormat="1" applyFont="1" applyBorder="1" applyAlignment="1">
      <alignment horizontal="center" vertical="center"/>
    </xf>
    <xf numFmtId="164" fontId="9" fillId="0" borderId="5" xfId="0" applyNumberFormat="1" applyFont="1" applyBorder="1" applyAlignment="1">
      <alignment horizontal="center" vertical="center"/>
    </xf>
    <xf numFmtId="0" fontId="11" fillId="0" borderId="44" xfId="0" applyFont="1" applyBorder="1" applyAlignment="1">
      <alignment vertical="center"/>
    </xf>
    <xf numFmtId="6" fontId="11" fillId="0" borderId="49" xfId="0" applyNumberFormat="1" applyFont="1" applyBorder="1" applyAlignment="1">
      <alignment horizontal="center" vertical="center"/>
    </xf>
    <xf numFmtId="164" fontId="11" fillId="0" borderId="45" xfId="0" applyNumberFormat="1" applyFont="1" applyBorder="1" applyAlignment="1">
      <alignment horizontal="center" vertical="center"/>
    </xf>
    <xf numFmtId="0" fontId="54" fillId="0" borderId="0" xfId="2" applyFont="1" applyAlignment="1">
      <alignment horizontal="left" vertical="center"/>
    </xf>
    <xf numFmtId="0" fontId="27" fillId="0" borderId="2" xfId="0" applyFont="1" applyBorder="1" applyAlignment="1">
      <alignment horizontal="center" vertical="center" wrapText="1"/>
    </xf>
    <xf numFmtId="0" fontId="26" fillId="0" borderId="28" xfId="0" applyFont="1" applyBorder="1" applyAlignment="1">
      <alignment vertical="center" wrapText="1"/>
    </xf>
    <xf numFmtId="164" fontId="9" fillId="4" borderId="40" xfId="1" applyNumberFormat="1" applyFont="1" applyFill="1" applyBorder="1" applyAlignment="1">
      <alignment horizontal="left" vertical="center"/>
    </xf>
    <xf numFmtId="0" fontId="11" fillId="4" borderId="10" xfId="0" applyFont="1" applyFill="1" applyBorder="1" applyAlignment="1">
      <alignment horizontal="center" vertical="center"/>
    </xf>
    <xf numFmtId="0" fontId="9" fillId="4" borderId="10" xfId="0" applyFont="1" applyFill="1" applyBorder="1" applyAlignment="1">
      <alignment horizontal="left" vertical="center" wrapText="1"/>
    </xf>
    <xf numFmtId="9" fontId="9" fillId="0" borderId="10" xfId="1" applyFont="1" applyBorder="1" applyAlignment="1">
      <alignment horizontal="center" vertical="center" wrapText="1"/>
    </xf>
    <xf numFmtId="0" fontId="41" fillId="0" borderId="14" xfId="2" applyFont="1" applyFill="1" applyBorder="1" applyAlignment="1">
      <alignment horizontal="left" vertical="center" wrapText="1"/>
    </xf>
    <xf numFmtId="0" fontId="22" fillId="9" borderId="62" xfId="0" applyFont="1" applyFill="1" applyBorder="1" applyAlignment="1">
      <alignment horizontal="center" vertical="center"/>
    </xf>
    <xf numFmtId="0" fontId="22" fillId="9" borderId="64" xfId="0" applyFont="1" applyFill="1" applyBorder="1" applyAlignment="1">
      <alignment horizontal="center" vertical="center"/>
    </xf>
    <xf numFmtId="0" fontId="22" fillId="9" borderId="64" xfId="0" applyFont="1" applyFill="1" applyBorder="1" applyAlignment="1">
      <alignment horizontal="center" vertical="center" wrapText="1"/>
    </xf>
    <xf numFmtId="0" fontId="22" fillId="9" borderId="21" xfId="0" applyFont="1" applyFill="1" applyBorder="1" applyAlignment="1">
      <alignment horizontal="center" vertical="center" wrapText="1"/>
    </xf>
    <xf numFmtId="0" fontId="25" fillId="0" borderId="10" xfId="0" applyFont="1" applyBorder="1" applyAlignment="1">
      <alignment vertical="center" wrapText="1"/>
    </xf>
    <xf numFmtId="0" fontId="25" fillId="0" borderId="10" xfId="0" applyFont="1" applyBorder="1" applyAlignment="1">
      <alignment vertical="center"/>
    </xf>
    <xf numFmtId="0" fontId="25" fillId="0" borderId="33" xfId="0" applyFont="1" applyBorder="1" applyAlignment="1">
      <alignment vertical="center" wrapText="1"/>
    </xf>
    <xf numFmtId="0" fontId="25" fillId="0" borderId="8" xfId="0" applyFont="1" applyBorder="1" applyAlignment="1">
      <alignment vertical="center" wrapText="1"/>
    </xf>
    <xf numFmtId="0" fontId="25" fillId="0" borderId="2" xfId="0" applyFont="1" applyBorder="1" applyAlignment="1">
      <alignment vertical="center" wrapText="1"/>
    </xf>
    <xf numFmtId="0" fontId="25" fillId="0" borderId="33" xfId="0" applyFont="1" applyBorder="1" applyAlignment="1">
      <alignment vertical="center"/>
    </xf>
    <xf numFmtId="0" fontId="26" fillId="0" borderId="17" xfId="0" applyFont="1" applyBorder="1" applyAlignment="1">
      <alignment vertical="center"/>
    </xf>
    <xf numFmtId="0" fontId="2" fillId="0" borderId="0" xfId="0" applyFont="1" applyAlignment="1">
      <alignment vertical="center"/>
    </xf>
    <xf numFmtId="0" fontId="0" fillId="0" borderId="9" xfId="0" applyBorder="1"/>
    <xf numFmtId="0" fontId="0" fillId="0" borderId="27" xfId="0" applyBorder="1"/>
    <xf numFmtId="0" fontId="48" fillId="0" borderId="26" xfId="0" applyFont="1" applyBorder="1" applyAlignment="1">
      <alignment horizontal="center" vertical="top" wrapText="1"/>
    </xf>
    <xf numFmtId="0" fontId="47" fillId="0" borderId="19" xfId="0" applyFont="1" applyBorder="1" applyAlignment="1">
      <alignment horizontal="left" vertical="center"/>
    </xf>
    <xf numFmtId="0" fontId="48" fillId="0" borderId="60" xfId="0" applyFont="1" applyBorder="1" applyAlignment="1">
      <alignment horizontal="center" vertical="top" wrapText="1"/>
    </xf>
    <xf numFmtId="0" fontId="0" fillId="0" borderId="9" xfId="0" applyBorder="1" applyAlignment="1">
      <alignment vertical="center"/>
    </xf>
    <xf numFmtId="0" fontId="0" fillId="0" borderId="27" xfId="0" applyBorder="1" applyAlignment="1">
      <alignment vertical="center"/>
    </xf>
    <xf numFmtId="0" fontId="27" fillId="0" borderId="2" xfId="0" applyFont="1" applyBorder="1"/>
    <xf numFmtId="174" fontId="9" fillId="4" borderId="10" xfId="0" applyNumberFormat="1" applyFont="1" applyFill="1" applyBorder="1" applyAlignment="1">
      <alignment horizontal="center" vertical="center"/>
    </xf>
    <xf numFmtId="0" fontId="9" fillId="4" borderId="33" xfId="0" applyFont="1" applyFill="1" applyBorder="1"/>
    <xf numFmtId="0" fontId="9" fillId="2" borderId="33"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4" borderId="8" xfId="0" applyFont="1" applyFill="1" applyBorder="1"/>
    <xf numFmtId="174" fontId="9" fillId="4" borderId="8" xfId="0" applyNumberFormat="1" applyFont="1" applyFill="1" applyBorder="1" applyAlignment="1">
      <alignment horizontal="center" vertical="center"/>
    </xf>
    <xf numFmtId="0" fontId="11" fillId="0" borderId="52" xfId="0" applyFont="1" applyBorder="1"/>
    <xf numFmtId="168" fontId="11" fillId="0" borderId="42" xfId="0" applyNumberFormat="1" applyFont="1" applyBorder="1" applyAlignment="1">
      <alignment horizontal="center" vertical="center"/>
    </xf>
    <xf numFmtId="0" fontId="11" fillId="0" borderId="41" xfId="0" applyFont="1" applyBorder="1" applyAlignment="1">
      <alignment vertical="center" wrapText="1"/>
    </xf>
    <xf numFmtId="0" fontId="11" fillId="0" borderId="33" xfId="0" applyFont="1" applyBorder="1" applyAlignment="1">
      <alignment horizontal="center" vertical="center" wrapText="1"/>
    </xf>
    <xf numFmtId="0" fontId="9" fillId="4" borderId="16" xfId="0" applyFont="1" applyFill="1" applyBorder="1" applyAlignment="1">
      <alignment vertical="center" wrapText="1"/>
    </xf>
    <xf numFmtId="6" fontId="9" fillId="4" borderId="8" xfId="0" applyNumberFormat="1" applyFont="1" applyFill="1" applyBorder="1" applyAlignment="1">
      <alignment horizontal="center" vertical="center"/>
    </xf>
    <xf numFmtId="9" fontId="9" fillId="4" borderId="8" xfId="0" applyNumberFormat="1" applyFont="1" applyFill="1" applyBorder="1" applyAlignment="1">
      <alignment horizontal="center" vertical="center"/>
    </xf>
    <xf numFmtId="168" fontId="9" fillId="0" borderId="8" xfId="0" applyNumberFormat="1" applyFont="1" applyBorder="1" applyAlignment="1">
      <alignment horizontal="center" vertical="center"/>
    </xf>
    <xf numFmtId="0" fontId="0" fillId="4" borderId="15" xfId="0" applyFill="1" applyBorder="1"/>
    <xf numFmtId="0" fontId="0" fillId="4" borderId="17" xfId="0" applyFill="1" applyBorder="1"/>
    <xf numFmtId="0" fontId="0" fillId="4" borderId="23" xfId="0" applyFill="1" applyBorder="1"/>
    <xf numFmtId="168" fontId="0" fillId="2" borderId="15" xfId="0" applyNumberFormat="1" applyFill="1" applyBorder="1"/>
    <xf numFmtId="0" fontId="11" fillId="0" borderId="49" xfId="0" applyFont="1" applyBorder="1" applyAlignment="1">
      <alignment vertical="center" wrapText="1"/>
    </xf>
    <xf numFmtId="0" fontId="9" fillId="0" borderId="5" xfId="0" applyFont="1" applyBorder="1" applyAlignment="1">
      <alignment vertical="center" wrapText="1"/>
    </xf>
    <xf numFmtId="0" fontId="9" fillId="4" borderId="10" xfId="0" applyFont="1" applyFill="1" applyBorder="1" applyAlignment="1">
      <alignment vertical="center" wrapText="1"/>
    </xf>
    <xf numFmtId="0" fontId="44" fillId="0" borderId="0" xfId="0" applyFont="1" applyAlignment="1">
      <alignment horizontal="left" vertical="center" wrapText="1"/>
    </xf>
    <xf numFmtId="0" fontId="9" fillId="4" borderId="10" xfId="0" applyFont="1" applyFill="1" applyBorder="1" applyAlignment="1">
      <alignment horizontal="left" vertical="center"/>
    </xf>
    <xf numFmtId="0" fontId="9" fillId="4" borderId="15" xfId="0" applyFont="1" applyFill="1" applyBorder="1" applyAlignment="1">
      <alignment horizontal="left" vertical="center"/>
    </xf>
    <xf numFmtId="0" fontId="11" fillId="0" borderId="19"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3" xfId="0" applyFont="1" applyBorder="1" applyAlignment="1">
      <alignment horizontal="center" vertical="center"/>
    </xf>
    <xf numFmtId="0" fontId="11" fillId="0" borderId="34" xfId="0" applyFont="1" applyBorder="1" applyAlignment="1">
      <alignment horizontal="center" vertical="center"/>
    </xf>
    <xf numFmtId="0" fontId="9" fillId="4" borderId="33" xfId="0" applyFont="1" applyFill="1" applyBorder="1" applyAlignment="1">
      <alignment horizontal="left" vertical="center"/>
    </xf>
    <xf numFmtId="0" fontId="9" fillId="4" borderId="31" xfId="0" applyFont="1" applyFill="1" applyBorder="1" applyAlignment="1">
      <alignment horizontal="left" vertical="center"/>
    </xf>
    <xf numFmtId="0" fontId="9" fillId="0" borderId="2" xfId="0" applyFont="1" applyBorder="1" applyAlignment="1">
      <alignment vertical="center" wrapText="1"/>
    </xf>
    <xf numFmtId="0" fontId="9" fillId="0" borderId="42" xfId="0" applyFont="1" applyBorder="1"/>
    <xf numFmtId="0" fontId="9" fillId="0" borderId="61" xfId="0" applyFont="1" applyBorder="1"/>
    <xf numFmtId="0" fontId="9" fillId="4" borderId="8" xfId="0" applyFont="1" applyFill="1" applyBorder="1" applyAlignment="1">
      <alignment horizontal="left" vertical="center"/>
    </xf>
    <xf numFmtId="0" fontId="9" fillId="4" borderId="17" xfId="0" applyFont="1" applyFill="1" applyBorder="1" applyAlignment="1">
      <alignment horizontal="left" vertical="center"/>
    </xf>
    <xf numFmtId="0" fontId="9" fillId="0" borderId="3" xfId="0" applyFont="1" applyBorder="1" applyAlignment="1">
      <alignment horizontal="left" vertical="center"/>
    </xf>
    <xf numFmtId="0" fontId="9" fillId="0" borderId="34" xfId="0" applyFont="1" applyBorder="1" applyAlignment="1">
      <alignment horizontal="left" vertical="center"/>
    </xf>
    <xf numFmtId="0" fontId="11" fillId="0" borderId="50" xfId="0" applyFont="1" applyBorder="1" applyAlignment="1">
      <alignment vertical="center"/>
    </xf>
    <xf numFmtId="0" fontId="11" fillId="0" borderId="14"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28" fillId="0" borderId="44" xfId="0" applyFont="1" applyBorder="1" applyAlignment="1">
      <alignment horizontal="left" vertical="center" wrapText="1"/>
    </xf>
    <xf numFmtId="0" fontId="28" fillId="0" borderId="49" xfId="0" applyFont="1" applyBorder="1" applyAlignment="1">
      <alignment horizontal="left" vertical="center" wrapText="1"/>
    </xf>
    <xf numFmtId="0" fontId="28" fillId="0" borderId="45" xfId="0" applyFont="1" applyBorder="1" applyAlignment="1">
      <alignment horizontal="left" vertical="center" wrapText="1"/>
    </xf>
    <xf numFmtId="168" fontId="9" fillId="0" borderId="30" xfId="0" applyNumberFormat="1" applyFont="1" applyBorder="1" applyAlignment="1">
      <alignment vertical="center"/>
    </xf>
    <xf numFmtId="168" fontId="9" fillId="0" borderId="4" xfId="0" applyNumberFormat="1" applyFont="1" applyBorder="1" applyAlignment="1">
      <alignment vertical="center"/>
    </xf>
    <xf numFmtId="168" fontId="9" fillId="0" borderId="40" xfId="0" applyNumberFormat="1" applyFont="1" applyBorder="1" applyAlignment="1">
      <alignment vertical="center"/>
    </xf>
    <xf numFmtId="0" fontId="11" fillId="0" borderId="3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0" xfId="0" applyFont="1" applyBorder="1" applyAlignment="1">
      <alignment horizontal="center" vertical="center" wrapText="1"/>
    </xf>
    <xf numFmtId="168" fontId="9" fillId="0" borderId="42" xfId="0" applyNumberFormat="1" applyFont="1" applyBorder="1" applyAlignment="1">
      <alignment horizontal="left"/>
    </xf>
    <xf numFmtId="168" fontId="9" fillId="0" borderId="61" xfId="0" applyNumberFormat="1" applyFont="1" applyBorder="1" applyAlignment="1">
      <alignment horizontal="left"/>
    </xf>
    <xf numFmtId="168" fontId="9" fillId="4" borderId="30" xfId="0" applyNumberFormat="1" applyFont="1" applyFill="1" applyBorder="1" applyAlignment="1">
      <alignment vertical="center"/>
    </xf>
    <xf numFmtId="168" fontId="9" fillId="4" borderId="4" xfId="0" applyNumberFormat="1" applyFont="1" applyFill="1" applyBorder="1" applyAlignment="1">
      <alignment vertical="center"/>
    </xf>
    <xf numFmtId="168" fontId="9" fillId="4" borderId="40" xfId="0" applyNumberFormat="1" applyFont="1" applyFill="1" applyBorder="1" applyAlignment="1">
      <alignment vertical="center"/>
    </xf>
    <xf numFmtId="168" fontId="9" fillId="4" borderId="32" xfId="0" applyNumberFormat="1" applyFont="1" applyFill="1" applyBorder="1" applyAlignment="1">
      <alignment vertical="center"/>
    </xf>
    <xf numFmtId="168" fontId="9" fillId="4" borderId="6" xfId="0" applyNumberFormat="1" applyFont="1" applyFill="1" applyBorder="1" applyAlignment="1">
      <alignment vertical="center"/>
    </xf>
    <xf numFmtId="168" fontId="9" fillId="4" borderId="59" xfId="0" applyNumberFormat="1" applyFont="1" applyFill="1" applyBorder="1" applyAlignment="1">
      <alignment vertical="center"/>
    </xf>
    <xf numFmtId="0" fontId="28" fillId="0" borderId="53" xfId="0" applyFont="1" applyBorder="1" applyAlignment="1">
      <alignment horizontal="left" vertical="center" wrapText="1"/>
    </xf>
    <xf numFmtId="0" fontId="28" fillId="0" borderId="54" xfId="0" applyFont="1" applyBorder="1" applyAlignment="1">
      <alignment horizontal="left" vertical="center" wrapText="1"/>
    </xf>
    <xf numFmtId="0" fontId="28" fillId="0" borderId="55" xfId="0" applyFont="1" applyBorder="1" applyAlignment="1">
      <alignment horizontal="left" vertical="center" wrapText="1"/>
    </xf>
    <xf numFmtId="0" fontId="37" fillId="5" borderId="0" xfId="0" applyFont="1" applyFill="1" applyAlignment="1">
      <alignment horizontal="left" vertical="center" wrapText="1"/>
    </xf>
    <xf numFmtId="0" fontId="9" fillId="0" borderId="30" xfId="0" applyFont="1" applyBorder="1"/>
    <xf numFmtId="0" fontId="9" fillId="0" borderId="4" xfId="0" applyFont="1" applyBorder="1"/>
    <xf numFmtId="0" fontId="9" fillId="0" borderId="40" xfId="0" applyFont="1" applyBorder="1"/>
    <xf numFmtId="0" fontId="9" fillId="0" borderId="18" xfId="0" applyFont="1" applyBorder="1" applyAlignment="1">
      <alignment vertical="center"/>
    </xf>
    <xf numFmtId="0" fontId="9" fillId="0" borderId="4" xfId="0" applyFont="1" applyBorder="1" applyAlignment="1">
      <alignment vertical="center"/>
    </xf>
    <xf numFmtId="0" fontId="9" fillId="0" borderId="11" xfId="0" applyFont="1" applyBorder="1" applyAlignment="1">
      <alignment vertical="center"/>
    </xf>
    <xf numFmtId="0" fontId="11" fillId="0" borderId="1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13" xfId="0" applyFont="1" applyBorder="1" applyAlignment="1">
      <alignment horizontal="center" vertical="center"/>
    </xf>
    <xf numFmtId="0" fontId="9" fillId="6" borderId="30" xfId="0" applyFont="1" applyFill="1" applyBorder="1" applyAlignment="1">
      <alignment horizontal="left" vertical="center" wrapText="1"/>
    </xf>
    <xf numFmtId="0" fontId="9" fillId="6" borderId="11"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58" xfId="0" applyFont="1" applyFill="1" applyBorder="1" applyAlignment="1">
      <alignment horizontal="left" vertical="center" wrapText="1"/>
    </xf>
    <xf numFmtId="0" fontId="9" fillId="6" borderId="51" xfId="0" applyFont="1" applyFill="1" applyBorder="1" applyAlignment="1">
      <alignment horizontal="left" vertical="center" wrapText="1"/>
    </xf>
    <xf numFmtId="0" fontId="9" fillId="0" borderId="0" xfId="0" applyFont="1" applyAlignment="1">
      <alignment horizontal="left" vertical="center" wrapText="1"/>
    </xf>
    <xf numFmtId="0" fontId="9" fillId="4" borderId="58" xfId="0" applyFont="1" applyFill="1" applyBorder="1" applyAlignment="1">
      <alignment horizontal="left" vertical="center" wrapText="1"/>
    </xf>
    <xf numFmtId="0" fontId="9" fillId="4" borderId="51"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11" fillId="0" borderId="12" xfId="0" applyFont="1" applyBorder="1" applyAlignment="1">
      <alignment horizontal="center" vertical="center"/>
    </xf>
    <xf numFmtId="0" fontId="11" fillId="0" borderId="43"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33" xfId="0" applyFont="1" applyBorder="1" applyAlignment="1">
      <alignment horizontal="center" vertical="center" wrapText="1"/>
    </xf>
    <xf numFmtId="0" fontId="11" fillId="0" borderId="31" xfId="0" applyFont="1" applyBorder="1" applyAlignment="1">
      <alignment horizontal="center" vertical="center" wrapText="1"/>
    </xf>
    <xf numFmtId="0" fontId="11" fillId="7" borderId="10" xfId="0" applyFont="1" applyFill="1" applyBorder="1" applyAlignment="1">
      <alignment horizontal="center" vertical="center"/>
    </xf>
    <xf numFmtId="0" fontId="11" fillId="7" borderId="15" xfId="0" applyFont="1" applyFill="1" applyBorder="1" applyAlignment="1">
      <alignment horizontal="center" vertical="center"/>
    </xf>
    <xf numFmtId="0" fontId="9" fillId="0" borderId="29"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169" fontId="9" fillId="4" borderId="30" xfId="0" applyNumberFormat="1" applyFont="1" applyFill="1" applyBorder="1"/>
    <xf numFmtId="169" fontId="9" fillId="4" borderId="4" xfId="0" applyNumberFormat="1" applyFont="1" applyFill="1" applyBorder="1"/>
    <xf numFmtId="169" fontId="9" fillId="4" borderId="40" xfId="0" applyNumberFormat="1" applyFont="1" applyFill="1" applyBorder="1"/>
    <xf numFmtId="0" fontId="9" fillId="4" borderId="32" xfId="0" applyFont="1" applyFill="1" applyBorder="1"/>
    <xf numFmtId="0" fontId="9" fillId="4" borderId="6" xfId="0" applyFont="1" applyFill="1" applyBorder="1"/>
    <xf numFmtId="0" fontId="9" fillId="4" borderId="59" xfId="0" applyFont="1" applyFill="1" applyBorder="1"/>
    <xf numFmtId="0" fontId="30" fillId="0" borderId="12" xfId="0" applyFont="1" applyBorder="1" applyAlignment="1">
      <alignment vertical="center"/>
    </xf>
    <xf numFmtId="0" fontId="30" fillId="0" borderId="13" xfId="0" applyFont="1" applyBorder="1" applyAlignment="1">
      <alignment vertical="center"/>
    </xf>
    <xf numFmtId="0" fontId="30" fillId="0" borderId="51" xfId="0" applyFont="1" applyBorder="1" applyAlignment="1">
      <alignment vertical="center"/>
    </xf>
    <xf numFmtId="0" fontId="9" fillId="4" borderId="30" xfId="0" applyFont="1" applyFill="1" applyBorder="1"/>
    <xf numFmtId="0" fontId="9" fillId="4" borderId="4" xfId="0" applyFont="1" applyFill="1" applyBorder="1"/>
    <xf numFmtId="0" fontId="9" fillId="4" borderId="40" xfId="0" applyFont="1" applyFill="1" applyBorder="1"/>
    <xf numFmtId="0" fontId="28" fillId="0" borderId="12" xfId="0" applyFont="1" applyBorder="1" applyAlignment="1">
      <alignment vertical="center"/>
    </xf>
    <xf numFmtId="0" fontId="28" fillId="0" borderId="13" xfId="0" applyFont="1" applyBorder="1" applyAlignment="1">
      <alignment vertical="center"/>
    </xf>
    <xf numFmtId="0" fontId="28" fillId="0" borderId="51" xfId="0" applyFont="1" applyBorder="1" applyAlignment="1">
      <alignment vertical="center"/>
    </xf>
    <xf numFmtId="0" fontId="9" fillId="0" borderId="29"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169" fontId="33" fillId="0" borderId="32" xfId="0" applyNumberFormat="1" applyFont="1" applyBorder="1"/>
    <xf numFmtId="169" fontId="33" fillId="0" borderId="6" xfId="0" applyNumberFormat="1" applyFont="1" applyBorder="1"/>
    <xf numFmtId="169" fontId="33" fillId="0" borderId="59" xfId="0" applyNumberFormat="1" applyFont="1" applyBorder="1"/>
    <xf numFmtId="0" fontId="9" fillId="0" borderId="54" xfId="0" applyFont="1" applyBorder="1"/>
    <xf numFmtId="0" fontId="11" fillId="0" borderId="58"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left" vertical="center"/>
    </xf>
    <xf numFmtId="0" fontId="9" fillId="0" borderId="54" xfId="0" applyFont="1" applyBorder="1" applyAlignment="1">
      <alignment vertical="center"/>
    </xf>
    <xf numFmtId="0" fontId="30" fillId="0" borderId="43" xfId="0" applyFont="1" applyBorder="1" applyAlignment="1">
      <alignment vertical="center"/>
    </xf>
    <xf numFmtId="0" fontId="11" fillId="7" borderId="18" xfId="0" applyFont="1" applyFill="1" applyBorder="1"/>
    <xf numFmtId="0" fontId="11" fillId="7" borderId="4" xfId="0" applyFont="1" applyFill="1" applyBorder="1"/>
    <xf numFmtId="0" fontId="11" fillId="7" borderId="40" xfId="0" applyFont="1" applyFill="1" applyBorder="1"/>
    <xf numFmtId="0" fontId="9" fillId="0" borderId="18" xfId="0" applyFont="1" applyBorder="1"/>
    <xf numFmtId="0" fontId="9" fillId="0" borderId="11" xfId="0" applyFont="1" applyBorder="1"/>
    <xf numFmtId="0" fontId="9" fillId="0" borderId="30" xfId="0" applyFont="1" applyBorder="1" applyAlignment="1">
      <alignment horizontal="center" vertical="center"/>
    </xf>
    <xf numFmtId="0" fontId="9" fillId="0" borderId="4" xfId="0" applyFont="1" applyBorder="1" applyAlignment="1">
      <alignment horizontal="center" vertical="center"/>
    </xf>
    <xf numFmtId="0" fontId="9" fillId="0" borderId="40" xfId="0" applyFont="1" applyBorder="1" applyAlignment="1">
      <alignment horizontal="center" vertical="center"/>
    </xf>
    <xf numFmtId="0" fontId="9" fillId="0" borderId="32" xfId="0" applyFont="1" applyBorder="1" applyAlignment="1">
      <alignment horizontal="center" vertical="center"/>
    </xf>
    <xf numFmtId="0" fontId="9" fillId="0" borderId="6" xfId="0" applyFont="1" applyBorder="1" applyAlignment="1">
      <alignment horizontal="center" vertical="center"/>
    </xf>
    <xf numFmtId="0" fontId="9" fillId="0" borderId="59" xfId="0" applyFont="1" applyBorder="1" applyAlignment="1">
      <alignment horizontal="center" vertical="center"/>
    </xf>
    <xf numFmtId="6" fontId="9" fillId="0" borderId="54" xfId="0" applyNumberFormat="1" applyFont="1" applyBorder="1"/>
    <xf numFmtId="0" fontId="9" fillId="4" borderId="58" xfId="0" applyFont="1" applyFill="1" applyBorder="1" applyAlignment="1">
      <alignment horizontal="center" vertical="center"/>
    </xf>
    <xf numFmtId="0" fontId="9" fillId="0" borderId="51" xfId="0" applyFont="1" applyBorder="1" applyAlignment="1">
      <alignment horizontal="center"/>
    </xf>
    <xf numFmtId="0" fontId="9" fillId="4" borderId="32" xfId="0" applyFont="1" applyFill="1" applyBorder="1" applyAlignment="1">
      <alignment horizontal="center" vertical="center"/>
    </xf>
    <xf numFmtId="0" fontId="9" fillId="0" borderId="7" xfId="0" applyFont="1" applyBorder="1" applyAlignment="1">
      <alignment horizontal="center"/>
    </xf>
    <xf numFmtId="0" fontId="9" fillId="4" borderId="3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30" fillId="0" borderId="19" xfId="0" applyFont="1" applyBorder="1" applyAlignment="1">
      <alignment vertical="center"/>
    </xf>
    <xf numFmtId="0" fontId="30" fillId="0" borderId="9" xfId="0" applyFont="1" applyBorder="1" applyAlignment="1">
      <alignment vertical="center"/>
    </xf>
    <xf numFmtId="0" fontId="30" fillId="0" borderId="20" xfId="0" applyFont="1" applyBorder="1" applyAlignment="1">
      <alignment vertical="center"/>
    </xf>
    <xf numFmtId="0" fontId="30" fillId="0" borderId="22" xfId="0" applyFont="1" applyBorder="1" applyAlignment="1">
      <alignment vertical="center"/>
    </xf>
    <xf numFmtId="0" fontId="30" fillId="0" borderId="1" xfId="0" applyFont="1" applyBorder="1" applyAlignment="1">
      <alignment vertical="center"/>
    </xf>
    <xf numFmtId="0" fontId="30" fillId="0" borderId="39" xfId="0" applyFont="1" applyBorder="1" applyAlignment="1">
      <alignment vertical="center"/>
    </xf>
    <xf numFmtId="0" fontId="11" fillId="0" borderId="33" xfId="0" applyFont="1" applyBorder="1" applyAlignment="1">
      <alignment horizontal="center" vertical="center"/>
    </xf>
    <xf numFmtId="0" fontId="9" fillId="0" borderId="10" xfId="0" applyFont="1" applyBorder="1" applyAlignment="1">
      <alignment horizontal="center" vertical="center"/>
    </xf>
    <xf numFmtId="0" fontId="11" fillId="0" borderId="58" xfId="0" applyFont="1" applyBorder="1" applyAlignment="1">
      <alignment vertical="center"/>
    </xf>
    <xf numFmtId="0" fontId="11" fillId="0" borderId="13" xfId="0" applyFont="1" applyBorder="1" applyAlignment="1">
      <alignment vertical="center"/>
    </xf>
    <xf numFmtId="0" fontId="11" fillId="0" borderId="43" xfId="0" applyFont="1" applyBorder="1" applyAlignment="1">
      <alignment vertical="center"/>
    </xf>
    <xf numFmtId="0" fontId="42" fillId="0" borderId="30" xfId="0" applyFont="1" applyBorder="1" applyAlignment="1">
      <alignment vertical="center"/>
    </xf>
    <xf numFmtId="0" fontId="42" fillId="0" borderId="4" xfId="0" applyFont="1" applyBorder="1" applyAlignment="1">
      <alignment vertical="center"/>
    </xf>
    <xf numFmtId="0" fontId="42" fillId="0" borderId="40" xfId="0" applyFont="1" applyBorder="1" applyAlignment="1">
      <alignment vertical="center"/>
    </xf>
    <xf numFmtId="0" fontId="54" fillId="0" borderId="0" xfId="2" applyFont="1" applyAlignment="1">
      <alignment horizontal="left" vertical="center"/>
    </xf>
    <xf numFmtId="0" fontId="11" fillId="7" borderId="41" xfId="0" applyFont="1" applyFill="1" applyBorder="1" applyAlignment="1">
      <alignment horizontal="left" vertical="center"/>
    </xf>
    <xf numFmtId="0" fontId="11" fillId="7" borderId="16" xfId="0" applyFont="1" applyFill="1" applyBorder="1" applyAlignment="1">
      <alignment horizontal="left" vertical="center"/>
    </xf>
    <xf numFmtId="0" fontId="11" fillId="7" borderId="33"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3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36" fillId="7" borderId="0" xfId="0" applyFont="1" applyFill="1" applyAlignment="1">
      <alignment horizontal="left" vertical="center" wrapText="1"/>
    </xf>
    <xf numFmtId="0" fontId="30" fillId="7" borderId="44" xfId="0" applyFont="1" applyFill="1" applyBorder="1" applyAlignment="1">
      <alignment horizontal="left" vertical="center" wrapText="1"/>
    </xf>
    <xf numFmtId="0" fontId="30" fillId="7" borderId="49" xfId="0" applyFont="1" applyFill="1" applyBorder="1" applyAlignment="1">
      <alignment horizontal="left" vertical="center" wrapText="1"/>
    </xf>
    <xf numFmtId="0" fontId="31" fillId="7" borderId="14" xfId="0" applyFont="1" applyFill="1" applyBorder="1" applyAlignment="1">
      <alignment vertical="center"/>
    </xf>
    <xf numFmtId="0" fontId="31" fillId="7" borderId="10" xfId="0" applyFont="1" applyFill="1" applyBorder="1" applyAlignment="1">
      <alignment vertical="center"/>
    </xf>
    <xf numFmtId="0" fontId="31" fillId="7" borderId="16" xfId="0" applyFont="1" applyFill="1" applyBorder="1" applyAlignment="1">
      <alignment vertical="center"/>
    </xf>
    <xf numFmtId="0" fontId="31" fillId="7" borderId="8" xfId="0" applyFont="1" applyFill="1" applyBorder="1" applyAlignment="1">
      <alignment vertical="center"/>
    </xf>
    <xf numFmtId="0" fontId="31" fillId="7" borderId="50" xfId="0" applyFont="1" applyFill="1" applyBorder="1" applyAlignment="1">
      <alignment vertical="center"/>
    </xf>
    <xf numFmtId="0" fontId="31" fillId="7" borderId="5" xfId="0" applyFont="1" applyFill="1" applyBorder="1" applyAlignment="1">
      <alignment vertical="center"/>
    </xf>
    <xf numFmtId="0" fontId="31" fillId="7" borderId="14" xfId="0" applyFont="1" applyFill="1" applyBorder="1" applyAlignment="1">
      <alignment vertical="center" wrapText="1"/>
    </xf>
    <xf numFmtId="0" fontId="31" fillId="7" borderId="10" xfId="0" applyFont="1" applyFill="1" applyBorder="1" applyAlignment="1">
      <alignment vertical="center" wrapText="1"/>
    </xf>
    <xf numFmtId="0" fontId="12" fillId="7" borderId="41" xfId="0" applyFont="1" applyFill="1" applyBorder="1" applyAlignment="1">
      <alignment horizontal="center"/>
    </xf>
    <xf numFmtId="0" fontId="12" fillId="7" borderId="31" xfId="0" applyFont="1" applyFill="1" applyBorder="1" applyAlignment="1">
      <alignment horizontal="center"/>
    </xf>
    <xf numFmtId="0" fontId="12" fillId="7" borderId="33" xfId="0" applyFont="1" applyFill="1" applyBorder="1" applyAlignment="1">
      <alignment horizontal="center"/>
    </xf>
    <xf numFmtId="0" fontId="21" fillId="0" borderId="0" xfId="0" applyFont="1" applyAlignment="1">
      <alignment horizontal="left" wrapText="1"/>
    </xf>
    <xf numFmtId="0" fontId="21" fillId="0" borderId="4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6" xfId="0" applyFont="1" applyBorder="1" applyAlignment="1">
      <alignment horizontal="center" vertical="center" wrapText="1"/>
    </xf>
    <xf numFmtId="9" fontId="21" fillId="0" borderId="33" xfId="0" applyNumberFormat="1" applyFont="1" applyBorder="1" applyAlignment="1">
      <alignment horizontal="center" vertical="center"/>
    </xf>
    <xf numFmtId="0" fontId="21" fillId="0" borderId="10" xfId="0" applyFont="1" applyBorder="1" applyAlignment="1">
      <alignment horizontal="center" vertical="center"/>
    </xf>
    <xf numFmtId="0" fontId="21" fillId="0" borderId="8" xfId="0" applyFont="1" applyBorder="1" applyAlignment="1">
      <alignment horizontal="center" vertical="center"/>
    </xf>
    <xf numFmtId="9" fontId="21" fillId="0" borderId="10" xfId="0" applyNumberFormat="1" applyFont="1" applyBorder="1" applyAlignment="1">
      <alignment horizontal="center" vertical="center"/>
    </xf>
    <xf numFmtId="9" fontId="21" fillId="0" borderId="8" xfId="0" applyNumberFormat="1" applyFont="1" applyBorder="1" applyAlignment="1">
      <alignment horizontal="center" vertical="center"/>
    </xf>
    <xf numFmtId="0" fontId="27" fillId="0" borderId="10" xfId="0" applyFont="1" applyBorder="1" applyAlignment="1">
      <alignment horizontal="center" vertical="center" wrapText="1"/>
    </xf>
    <xf numFmtId="0" fontId="26" fillId="0" borderId="15" xfId="0" applyFont="1" applyBorder="1" applyAlignment="1">
      <alignment vertical="center" wrapText="1"/>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21" fillId="0" borderId="38" xfId="0" applyFont="1" applyBorder="1" applyAlignment="1">
      <alignment horizontal="center" vertical="center"/>
    </xf>
    <xf numFmtId="0" fontId="21" fillId="0" borderId="2" xfId="0" applyFont="1" applyBorder="1" applyAlignment="1">
      <alignment horizontal="center" vertical="center"/>
    </xf>
    <xf numFmtId="0" fontId="21" fillId="0" borderId="62"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52" xfId="0" applyFont="1" applyBorder="1" applyAlignment="1">
      <alignment horizontal="center" vertical="center" wrapText="1"/>
    </xf>
    <xf numFmtId="9" fontId="21" fillId="0" borderId="64" xfId="0" applyNumberFormat="1" applyFont="1" applyBorder="1" applyAlignment="1">
      <alignment horizontal="center" vertical="center" wrapText="1"/>
    </xf>
    <xf numFmtId="9" fontId="21" fillId="0" borderId="3" xfId="0" applyNumberFormat="1" applyFont="1" applyBorder="1" applyAlignment="1">
      <alignment horizontal="center" vertical="center" wrapText="1"/>
    </xf>
    <xf numFmtId="9" fontId="21" fillId="0" borderId="42" xfId="0" applyNumberFormat="1" applyFont="1" applyBorder="1" applyAlignment="1">
      <alignment horizontal="center" vertical="center" wrapText="1"/>
    </xf>
    <xf numFmtId="0" fontId="13" fillId="0" borderId="46" xfId="0" applyFont="1" applyBorder="1" applyAlignment="1">
      <alignment horizontal="left" vertical="center" wrapText="1"/>
    </xf>
    <xf numFmtId="0" fontId="13" fillId="0" borderId="47" xfId="0" applyFont="1" applyBorder="1" applyAlignment="1">
      <alignment horizontal="left" vertical="center" wrapText="1"/>
    </xf>
    <xf numFmtId="0" fontId="13" fillId="0" borderId="0" xfId="0" applyFont="1" applyAlignment="1">
      <alignment horizontal="left" vertical="center" wrapText="1"/>
    </xf>
    <xf numFmtId="0" fontId="13" fillId="0" borderId="24" xfId="0" applyFont="1" applyBorder="1" applyAlignment="1">
      <alignment horizontal="left" vertical="center" wrapText="1"/>
    </xf>
    <xf numFmtId="0" fontId="13" fillId="0" borderId="26" xfId="0" applyFont="1" applyBorder="1" applyAlignment="1">
      <alignment vertical="center" wrapText="1"/>
    </xf>
    <xf numFmtId="0" fontId="13" fillId="0" borderId="0" xfId="0" applyFont="1" applyAlignment="1">
      <alignment vertical="center" wrapText="1"/>
    </xf>
    <xf numFmtId="0" fontId="13" fillId="0" borderId="24" xfId="0" applyFont="1" applyBorder="1" applyAlignment="1">
      <alignment vertical="center" wrapText="1"/>
    </xf>
    <xf numFmtId="0" fontId="13" fillId="0" borderId="60" xfId="0" applyFont="1" applyBorder="1" applyAlignment="1">
      <alignment vertical="center" wrapText="1"/>
    </xf>
    <xf numFmtId="0" fontId="13" fillId="0" borderId="46" xfId="0" applyFont="1" applyBorder="1" applyAlignment="1">
      <alignment vertical="center" wrapText="1"/>
    </xf>
    <xf numFmtId="0" fontId="13" fillId="0" borderId="47" xfId="0" applyFont="1" applyBorder="1" applyAlignment="1">
      <alignment vertical="center" wrapText="1"/>
    </xf>
    <xf numFmtId="0" fontId="37" fillId="5" borderId="0" xfId="0" applyFont="1" applyFill="1" applyAlignment="1">
      <alignment vertical="center" wrapText="1"/>
    </xf>
    <xf numFmtId="0" fontId="55" fillId="5" borderId="0" xfId="0" applyFont="1" applyFill="1" applyAlignment="1">
      <alignment vertical="center" wrapText="1"/>
    </xf>
    <xf numFmtId="0" fontId="9" fillId="0" borderId="16" xfId="0" applyFont="1" applyBorder="1" applyAlignment="1">
      <alignment horizontal="center"/>
    </xf>
    <xf numFmtId="0" fontId="9" fillId="4" borderId="6" xfId="0" applyFont="1" applyFill="1" applyBorder="1" applyAlignment="1">
      <alignment horizontal="left" vertical="center" wrapText="1"/>
    </xf>
    <xf numFmtId="170" fontId="9" fillId="4" borderId="32" xfId="0" applyNumberFormat="1" applyFont="1" applyFill="1" applyBorder="1" applyAlignment="1">
      <alignment horizontal="center" vertical="center"/>
    </xf>
  </cellXfs>
  <cellStyles count="8">
    <cellStyle name="Comma 2" xfId="5" xr:uid="{F6F02DD9-6893-40ED-8431-33A1146E6297}"/>
    <cellStyle name="Comma 3" xfId="7" xr:uid="{5BF30DF5-F8F7-4A87-8856-CF71E075C296}"/>
    <cellStyle name="Currency 2" xfId="4" xr:uid="{C3CEC432-3798-49D6-AE50-35D36B2940B3}"/>
    <cellStyle name="Currency 3" xfId="6" xr:uid="{F85F7EEA-0AE1-4E33-A453-0B4EAA9E9FF2}"/>
    <cellStyle name="Hyperlink" xfId="2" builtinId="8"/>
    <cellStyle name="Normal" xfId="0" builtinId="0"/>
    <cellStyle name="Normal 2" xfId="3" xr:uid="{BDF85F66-4666-4681-B042-819236D19C40}"/>
    <cellStyle name="Percent" xfId="1" builtinId="5"/>
  </cellStyles>
  <dxfs count="12">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0000"/>
        </patternFill>
      </fill>
    </dxf>
    <dxf>
      <font>
        <color rgb="FF9C0006"/>
      </font>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6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204162</xdr:colOff>
      <xdr:row>1</xdr:row>
      <xdr:rowOff>142588</xdr:rowOff>
    </xdr:from>
    <xdr:to>
      <xdr:col>8</xdr:col>
      <xdr:colOff>315482</xdr:colOff>
      <xdr:row>6</xdr:row>
      <xdr:rowOff>173182</xdr:rowOff>
    </xdr:to>
    <xdr:sp macro="" textlink="">
      <xdr:nvSpPr>
        <xdr:cNvPr id="3" name="TextBox 2">
          <a:extLst>
            <a:ext uri="{FF2B5EF4-FFF2-40B4-BE49-F238E27FC236}">
              <a16:creationId xmlns:a16="http://schemas.microsoft.com/office/drawing/2014/main" id="{2936692A-927C-4B00-AB3F-14D193B7669F}"/>
            </a:ext>
          </a:extLst>
        </xdr:cNvPr>
        <xdr:cNvSpPr txBox="1"/>
      </xdr:nvSpPr>
      <xdr:spPr>
        <a:xfrm>
          <a:off x="7718329" y="1123952"/>
          <a:ext cx="6672986" cy="126210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AU" sz="1400" b="1">
              <a:solidFill>
                <a:srgbClr val="FF0000"/>
              </a:solidFill>
            </a:rPr>
            <a:t>NOTE!</a:t>
          </a:r>
          <a:r>
            <a:rPr lang="en-AU" sz="1400" b="1" baseline="0">
              <a:solidFill>
                <a:srgbClr val="FF0000"/>
              </a:solidFill>
            </a:rPr>
            <a:t> </a:t>
          </a:r>
        </a:p>
        <a:p>
          <a:r>
            <a:rPr lang="en-AU" sz="1400">
              <a:solidFill>
                <a:srgbClr val="FF0000"/>
              </a:solidFill>
            </a:rPr>
            <a:t>All case</a:t>
          </a:r>
          <a:r>
            <a:rPr lang="en-AU" sz="1400" baseline="0">
              <a:solidFill>
                <a:srgbClr val="FF0000"/>
              </a:solidFill>
            </a:rPr>
            <a:t> study </a:t>
          </a:r>
          <a:r>
            <a:rPr lang="en-AU" sz="1400">
              <a:solidFill>
                <a:srgbClr val="FF0000"/>
              </a:solidFill>
            </a:rPr>
            <a:t>numbers are fictional and may not represent a real world scenario in terms of potential emissions reduction and financial costs or savings. The case study is only designed as an example of how to use the Financial Model template and should not be used</a:t>
          </a:r>
          <a:r>
            <a:rPr lang="en-AU" sz="1400" baseline="0">
              <a:solidFill>
                <a:srgbClr val="FF0000"/>
              </a:solidFill>
            </a:rPr>
            <a:t> as a basis for a grant application. </a:t>
          </a:r>
          <a:endParaRPr lang="en-AU" sz="1400">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mailto:carbongrants@dwer.wa.gov.a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legislation.gov.au/C2011A00101/latest/text" TargetMode="External"/><Relationship Id="rId2" Type="http://schemas.openxmlformats.org/officeDocument/2006/relationships/hyperlink" Target="https://www.dcceew.gov.au/climate-change/publications/national-greenhouse-accounts-factors-2023" TargetMode="External"/><Relationship Id="rId1" Type="http://schemas.openxmlformats.org/officeDocument/2006/relationships/hyperlink" Target="https://www.cleanenergyregulator.gov.au/NGER/The-safeguard-mechanis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5373-5515-49EA-B8E6-A7250E888D6D}">
  <dimension ref="A1:I34"/>
  <sheetViews>
    <sheetView showGridLines="0" workbookViewId="0">
      <selection activeCell="F11" sqref="F11"/>
    </sheetView>
  </sheetViews>
  <sheetFormatPr defaultRowHeight="14.25"/>
  <cols>
    <col min="2" max="2" width="45.73046875" customWidth="1"/>
  </cols>
  <sheetData>
    <row r="1" spans="1:9" s="252" customFormat="1" ht="82.9" customHeight="1">
      <c r="A1" s="388" t="s">
        <v>256</v>
      </c>
      <c r="B1" s="388"/>
      <c r="C1" s="388"/>
      <c r="D1" s="388"/>
      <c r="E1" s="388"/>
      <c r="F1" s="388"/>
      <c r="G1" s="388"/>
      <c r="H1" s="388"/>
      <c r="I1" s="388"/>
    </row>
    <row r="2" spans="1:9">
      <c r="B2" s="253"/>
    </row>
    <row r="3" spans="1:9" s="256" customFormat="1" ht="30" customHeight="1">
      <c r="A3" s="254">
        <v>1</v>
      </c>
      <c r="B3" s="290" t="s">
        <v>285</v>
      </c>
      <c r="C3" s="255"/>
      <c r="D3" s="255"/>
      <c r="E3" s="255"/>
      <c r="F3" s="255"/>
    </row>
    <row r="4" spans="1:9" s="256" customFormat="1" ht="30" customHeight="1">
      <c r="A4" s="254">
        <v>2</v>
      </c>
      <c r="B4" s="290" t="s">
        <v>286</v>
      </c>
      <c r="C4" s="255"/>
      <c r="D4" s="255"/>
      <c r="E4" s="255"/>
      <c r="F4" s="255"/>
    </row>
    <row r="5" spans="1:9" s="256" customFormat="1" ht="30" customHeight="1">
      <c r="A5" s="254">
        <v>3</v>
      </c>
      <c r="B5" s="478" t="s">
        <v>287</v>
      </c>
      <c r="C5" s="478"/>
      <c r="D5" s="478"/>
      <c r="E5" s="478"/>
      <c r="F5" s="478"/>
    </row>
    <row r="6" spans="1:9" s="256" customFormat="1" ht="30" customHeight="1">
      <c r="A6" s="254">
        <v>4</v>
      </c>
      <c r="B6" s="290" t="s">
        <v>288</v>
      </c>
      <c r="C6" s="255"/>
      <c r="D6" s="255"/>
      <c r="E6" s="255"/>
      <c r="F6" s="255"/>
    </row>
    <row r="7" spans="1:9" s="256" customFormat="1" ht="30" customHeight="1">
      <c r="A7" s="254">
        <v>5</v>
      </c>
      <c r="B7" s="478" t="s">
        <v>289</v>
      </c>
      <c r="C7" s="478"/>
      <c r="D7" s="478"/>
      <c r="E7" s="478"/>
      <c r="F7" s="478"/>
    </row>
    <row r="8" spans="1:9" s="256" customFormat="1" ht="30" customHeight="1">
      <c r="A8" s="254">
        <v>6</v>
      </c>
      <c r="B8" s="290" t="s">
        <v>290</v>
      </c>
      <c r="C8" s="255"/>
      <c r="D8" s="255"/>
      <c r="E8" s="255"/>
      <c r="F8" s="255"/>
    </row>
    <row r="9" spans="1:9" s="256" customFormat="1" ht="30" customHeight="1">
      <c r="A9" s="254">
        <v>7</v>
      </c>
      <c r="B9" s="290" t="s">
        <v>291</v>
      </c>
      <c r="C9" s="255"/>
      <c r="D9" s="255"/>
      <c r="E9" s="255"/>
      <c r="F9" s="255"/>
    </row>
    <row r="10" spans="1:9" s="256" customFormat="1" ht="30" customHeight="1">
      <c r="A10" s="254">
        <v>8</v>
      </c>
      <c r="B10" s="290" t="s">
        <v>292</v>
      </c>
      <c r="C10" s="255"/>
      <c r="D10" s="255"/>
      <c r="E10" s="255"/>
      <c r="F10" s="255"/>
    </row>
    <row r="11" spans="1:9" s="256" customFormat="1" ht="30" customHeight="1">
      <c r="A11" s="254">
        <v>9</v>
      </c>
      <c r="B11" s="290" t="s">
        <v>293</v>
      </c>
      <c r="C11" s="255"/>
      <c r="D11" s="255"/>
      <c r="E11" s="255"/>
      <c r="F11" s="255"/>
    </row>
    <row r="12" spans="1:9" s="256" customFormat="1" ht="30" customHeight="1">
      <c r="A12" s="254">
        <v>10</v>
      </c>
      <c r="B12" s="290" t="s">
        <v>294</v>
      </c>
      <c r="C12" s="255"/>
      <c r="D12" s="255"/>
      <c r="E12" s="255"/>
      <c r="F12" s="255"/>
    </row>
    <row r="13" spans="1:9" s="256" customFormat="1" ht="30" customHeight="1">
      <c r="A13" s="254">
        <v>11</v>
      </c>
      <c r="B13" s="290" t="s">
        <v>295</v>
      </c>
      <c r="C13" s="255"/>
      <c r="D13" s="255"/>
      <c r="E13" s="255"/>
      <c r="F13" s="255"/>
    </row>
    <row r="14" spans="1:9" s="256" customFormat="1" ht="30" customHeight="1">
      <c r="A14" s="254">
        <v>12</v>
      </c>
      <c r="B14" s="478" t="s">
        <v>296</v>
      </c>
      <c r="C14" s="478"/>
      <c r="D14" s="478"/>
      <c r="E14" s="478"/>
      <c r="F14" s="478"/>
    </row>
    <row r="15" spans="1:9" s="256" customFormat="1" ht="30" customHeight="1">
      <c r="A15" s="254">
        <v>13</v>
      </c>
      <c r="B15" s="478" t="s">
        <v>297</v>
      </c>
      <c r="C15" s="478"/>
      <c r="D15" s="478"/>
      <c r="E15" s="478"/>
      <c r="F15" s="478"/>
    </row>
    <row r="16" spans="1:9" s="256" customFormat="1" ht="30" customHeight="1">
      <c r="A16" s="254">
        <v>14</v>
      </c>
      <c r="B16" s="478" t="s">
        <v>298</v>
      </c>
      <c r="C16" s="478"/>
      <c r="D16" s="478"/>
      <c r="E16" s="478"/>
      <c r="F16" s="478"/>
    </row>
    <row r="17" spans="1:6" s="256" customFormat="1" ht="30" customHeight="1">
      <c r="A17" s="254">
        <v>15</v>
      </c>
      <c r="B17" s="478" t="s">
        <v>71</v>
      </c>
      <c r="C17" s="478"/>
      <c r="D17" s="478"/>
      <c r="E17" s="478"/>
      <c r="F17" s="478"/>
    </row>
    <row r="18" spans="1:6" ht="30" customHeight="1"/>
    <row r="22" spans="1:6">
      <c r="B22" s="257"/>
    </row>
    <row r="23" spans="1:6">
      <c r="B23" s="257"/>
    </row>
    <row r="24" spans="1:6">
      <c r="B24" s="257"/>
    </row>
    <row r="25" spans="1:6">
      <c r="B25" s="257"/>
    </row>
    <row r="26" spans="1:6">
      <c r="B26" s="257"/>
    </row>
    <row r="27" spans="1:6">
      <c r="B27" s="257"/>
    </row>
    <row r="28" spans="1:6">
      <c r="B28" s="257"/>
    </row>
    <row r="29" spans="1:6">
      <c r="B29" s="257"/>
    </row>
    <row r="30" spans="1:6">
      <c r="B30" s="257"/>
    </row>
    <row r="31" spans="1:6">
      <c r="B31" s="257"/>
    </row>
    <row r="32" spans="1:6">
      <c r="B32" s="257"/>
    </row>
    <row r="33" spans="2:2">
      <c r="B33" s="257"/>
    </row>
    <row r="34" spans="2:2">
      <c r="B34" s="257"/>
    </row>
  </sheetData>
  <mergeCells count="7">
    <mergeCell ref="B17:F17"/>
    <mergeCell ref="A1:I1"/>
    <mergeCell ref="B5:F5"/>
    <mergeCell ref="B7:F7"/>
    <mergeCell ref="B14:F14"/>
    <mergeCell ref="B15:F15"/>
    <mergeCell ref="B16:F16"/>
  </mergeCells>
  <hyperlinks>
    <hyperlink ref="B7:F7" location="'Project Model'!A78" display="Viability and Impacts" xr:uid="{98FA9E82-0576-4609-86A6-FF77DFEDC0AD}"/>
    <hyperlink ref="B14:F14" location="'Outputs and Inputs'!A45" display="Assumptions" xr:uid="{E5F61F8E-9573-47B5-BB27-DDF765639DB4}"/>
    <hyperlink ref="B15:F15" location="'In-kind contributions'!A2" display="In-kind Contribution" xr:uid="{FCC22EE4-7E07-4B31-AA66-1BD67C79B9BF}"/>
    <hyperlink ref="B17:F17" location="'Eligible costs'!A2" display="Eligible costs" xr:uid="{098089E2-FE4C-4EEF-A35A-3757B795A798}"/>
    <hyperlink ref="B3" location="'Project Model'!A3" display="Project costs" xr:uid="{A3FDDE21-8F46-40EA-A141-56A0A4A377B8}"/>
    <hyperlink ref="B4" location="'Project Model'!A18" display="Project funding" xr:uid="{39C7CDC0-2C3B-4297-84AC-ABA5988A8E50}"/>
    <hyperlink ref="B8" location="'Project Model'!A85" display="Financial Returns" xr:uid="{6E8D10B4-6312-46E7-A3A7-5B8C3634140B}"/>
    <hyperlink ref="B6" location="'Project Model'!A55" display="Projected operating emissions and costs" xr:uid="{BFF606B8-941F-4FA1-A548-60C14E96F71B}"/>
    <hyperlink ref="B9" location="'Project Model'!A92" display="Potential for wider adoption" xr:uid="{4CF66162-9129-4FE5-95C0-3A97BFFC9BDA}"/>
    <hyperlink ref="B10" location="'Project Model'!A96" display="Cashflow projections" xr:uid="{5D893035-7C5A-4B3A-B319-FA63D0E47C3F}"/>
    <hyperlink ref="B13" location="'Outputs and Inputs'!A38" display="CIGP parameters" xr:uid="{1EC361A3-119B-4D35-AFA1-516319E5F5B1}"/>
    <hyperlink ref="B11" location="'Outputs and Inputs'!A8" display="Validation" xr:uid="{79F07D85-BA75-47E5-8410-38314E35635F}"/>
    <hyperlink ref="B12" location="'Outputs and Inputs'!A17" display="Project Summary" xr:uid="{5EA1365F-0CBC-4293-9EDB-7DA265F95A68}"/>
    <hyperlink ref="B5:F5" location="'Project Model'!A35" display="Milestones and expected expenditure" xr:uid="{74D46C37-E89F-4D2A-AC43-125E6B9752A3}"/>
    <hyperlink ref="B16" location="'Merit Criteria'!A1" display="Merit criteria" xr:uid="{A999B6D4-C2D9-4907-AEF3-9FD99F627D8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C02F-CB02-42D1-B25E-A59F49B821BE}">
  <sheetPr>
    <tabColor rgb="FF7030A0"/>
    <pageSetUpPr fitToPage="1"/>
  </sheetPr>
  <dimension ref="A1:N153"/>
  <sheetViews>
    <sheetView showGridLines="0" tabSelected="1" zoomScaleNormal="100" workbookViewId="0">
      <pane ySplit="1" topLeftCell="A71" activePane="bottomLeft" state="frozen"/>
      <selection pane="bottomLeft" activeCell="I62" sqref="I62"/>
    </sheetView>
  </sheetViews>
  <sheetFormatPr defaultColWidth="9" defaultRowHeight="13.5"/>
  <cols>
    <col min="1" max="1" width="39.86328125" style="9" customWidth="1"/>
    <col min="2" max="2" width="17.265625" style="9" customWidth="1"/>
    <col min="3" max="3" width="13.265625" style="9" customWidth="1"/>
    <col min="4" max="4" width="13.86328125" style="9" customWidth="1"/>
    <col min="5" max="9" width="15.265625" style="9" customWidth="1"/>
    <col min="10" max="10" width="18.73046875" style="9" customWidth="1"/>
    <col min="11" max="13" width="15.265625" style="9" customWidth="1"/>
    <col min="14" max="14" width="14.59765625" style="9" customWidth="1"/>
    <col min="15" max="15" width="20.265625" style="9" customWidth="1"/>
    <col min="16" max="18" width="14.59765625" style="9" customWidth="1"/>
    <col min="19" max="19" width="15.59765625" style="9" customWidth="1"/>
    <col min="20" max="20" width="13.265625" style="9" customWidth="1"/>
    <col min="21" max="21" width="12" style="9" customWidth="1"/>
    <col min="22" max="22" width="12.59765625" style="9" bestFit="1" customWidth="1"/>
    <col min="23" max="27" width="9" style="9"/>
    <col min="28" max="28" width="12.73046875" style="9" bestFit="1" customWidth="1"/>
    <col min="29" max="29" width="13.265625" style="9" bestFit="1" customWidth="1"/>
    <col min="30" max="30" width="12.73046875" style="9" bestFit="1" customWidth="1"/>
    <col min="31" max="31" width="14.265625" style="9" bestFit="1" customWidth="1"/>
    <col min="32" max="32" width="13.265625" style="9" bestFit="1" customWidth="1"/>
    <col min="33" max="33" width="11.59765625" style="9" bestFit="1" customWidth="1"/>
    <col min="34" max="34" width="14.73046875" style="9" bestFit="1" customWidth="1"/>
    <col min="35" max="35" width="12.59765625" style="9" bestFit="1" customWidth="1"/>
    <col min="36" max="36" width="13" style="9" bestFit="1" customWidth="1"/>
    <col min="37" max="37" width="12.265625" style="9" customWidth="1"/>
    <col min="38" max="39" width="14.265625" style="9" customWidth="1"/>
    <col min="40" max="40" width="12.265625" style="9" customWidth="1"/>
    <col min="41" max="41" width="15" style="9" customWidth="1"/>
    <col min="42" max="16384" width="9" style="9"/>
  </cols>
  <sheetData>
    <row r="1" spans="1:9" s="252" customFormat="1" ht="75" customHeight="1">
      <c r="A1" s="388" t="s">
        <v>256</v>
      </c>
      <c r="B1" s="388"/>
      <c r="C1" s="388"/>
      <c r="D1" s="388"/>
      <c r="E1" s="388"/>
      <c r="F1" s="388"/>
      <c r="G1" s="388"/>
      <c r="H1" s="388"/>
      <c r="I1" s="388"/>
    </row>
    <row r="2" spans="1:9" ht="18.75" customHeight="1" thickBot="1"/>
    <row r="3" spans="1:9" s="71" customFormat="1" ht="35.1" customHeight="1" thickBot="1">
      <c r="A3" s="365" t="s">
        <v>242</v>
      </c>
      <c r="B3" s="366"/>
      <c r="C3" s="366"/>
      <c r="D3" s="366"/>
      <c r="E3" s="366"/>
      <c r="F3" s="366"/>
      <c r="G3" s="366"/>
      <c r="H3" s="366"/>
      <c r="I3" s="367"/>
    </row>
    <row r="4" spans="1:9" ht="35.25" customHeight="1">
      <c r="A4" s="326" t="s">
        <v>68</v>
      </c>
      <c r="B4" s="327" t="s">
        <v>69</v>
      </c>
      <c r="C4" s="327" t="s">
        <v>70</v>
      </c>
      <c r="D4" s="327" t="s">
        <v>71</v>
      </c>
      <c r="E4" s="412" t="s">
        <v>274</v>
      </c>
      <c r="F4" s="412"/>
      <c r="G4" s="412"/>
      <c r="H4" s="412"/>
      <c r="I4" s="413"/>
    </row>
    <row r="5" spans="1:9" ht="18.75" customHeight="1">
      <c r="A5" s="87" t="s">
        <v>72</v>
      </c>
      <c r="B5" s="88">
        <f>'In-kind contributions'!$B$31</f>
        <v>0</v>
      </c>
      <c r="C5" s="82"/>
      <c r="D5" s="83">
        <f>B5*C5</f>
        <v>0</v>
      </c>
      <c r="E5" s="368"/>
      <c r="F5" s="369"/>
      <c r="G5" s="369"/>
      <c r="H5" s="369"/>
      <c r="I5" s="370"/>
    </row>
    <row r="6" spans="1:9" ht="18.75" customHeight="1">
      <c r="A6" s="80"/>
      <c r="B6" s="81"/>
      <c r="C6" s="82"/>
      <c r="D6" s="83">
        <f>B6*C6</f>
        <v>0</v>
      </c>
      <c r="E6" s="379"/>
      <c r="F6" s="380"/>
      <c r="G6" s="380"/>
      <c r="H6" s="380"/>
      <c r="I6" s="381"/>
    </row>
    <row r="7" spans="1:9">
      <c r="A7" s="80"/>
      <c r="B7" s="81"/>
      <c r="C7" s="82"/>
      <c r="D7" s="83">
        <f t="shared" ref="D7:D13" si="0">B7*C7</f>
        <v>0</v>
      </c>
      <c r="E7" s="379"/>
      <c r="F7" s="380"/>
      <c r="G7" s="380"/>
      <c r="H7" s="380"/>
      <c r="I7" s="381"/>
    </row>
    <row r="8" spans="1:9">
      <c r="A8" s="80"/>
      <c r="B8" s="81"/>
      <c r="C8" s="82"/>
      <c r="D8" s="83">
        <f>B8*C8</f>
        <v>0</v>
      </c>
      <c r="E8" s="379"/>
      <c r="F8" s="380"/>
      <c r="G8" s="380"/>
      <c r="H8" s="380"/>
      <c r="I8" s="381"/>
    </row>
    <row r="9" spans="1:9">
      <c r="A9" s="80"/>
      <c r="B9" s="81"/>
      <c r="C9" s="82"/>
      <c r="D9" s="83">
        <f t="shared" si="0"/>
        <v>0</v>
      </c>
      <c r="E9" s="379"/>
      <c r="F9" s="380"/>
      <c r="G9" s="380"/>
      <c r="H9" s="380"/>
      <c r="I9" s="381"/>
    </row>
    <row r="10" spans="1:9">
      <c r="A10" s="80"/>
      <c r="B10" s="81"/>
      <c r="C10" s="82"/>
      <c r="D10" s="83">
        <f>B10*C10</f>
        <v>0</v>
      </c>
      <c r="E10" s="379"/>
      <c r="F10" s="380"/>
      <c r="G10" s="380"/>
      <c r="H10" s="380"/>
      <c r="I10" s="381"/>
    </row>
    <row r="11" spans="1:9" ht="18.75" customHeight="1">
      <c r="A11" s="80"/>
      <c r="B11" s="81"/>
      <c r="C11" s="82"/>
      <c r="D11" s="83">
        <f t="shared" si="0"/>
        <v>0</v>
      </c>
      <c r="E11" s="379"/>
      <c r="F11" s="380"/>
      <c r="G11" s="380"/>
      <c r="H11" s="380"/>
      <c r="I11" s="381"/>
    </row>
    <row r="12" spans="1:9" ht="18.75" customHeight="1">
      <c r="A12" s="80"/>
      <c r="B12" s="81"/>
      <c r="C12" s="82"/>
      <c r="D12" s="83">
        <f t="shared" si="0"/>
        <v>0</v>
      </c>
      <c r="E12" s="379"/>
      <c r="F12" s="380"/>
      <c r="G12" s="380"/>
      <c r="H12" s="380"/>
      <c r="I12" s="381"/>
    </row>
    <row r="13" spans="1:9" ht="18.75" customHeight="1">
      <c r="A13" s="80"/>
      <c r="B13" s="81"/>
      <c r="C13" s="82"/>
      <c r="D13" s="83">
        <f t="shared" si="0"/>
        <v>0</v>
      </c>
      <c r="E13" s="379"/>
      <c r="F13" s="380"/>
      <c r="G13" s="380"/>
      <c r="H13" s="380"/>
      <c r="I13" s="381"/>
    </row>
    <row r="14" spans="1:9" ht="18.75" customHeight="1" thickBot="1">
      <c r="A14" s="328"/>
      <c r="B14" s="329"/>
      <c r="C14" s="330"/>
      <c r="D14" s="331">
        <f>B14*C14</f>
        <v>0</v>
      </c>
      <c r="E14" s="382"/>
      <c r="F14" s="383"/>
      <c r="G14" s="383"/>
      <c r="H14" s="383"/>
      <c r="I14" s="384"/>
    </row>
    <row r="15" spans="1:9" ht="18.75" customHeight="1" thickBot="1">
      <c r="A15" s="324" t="s">
        <v>73</v>
      </c>
      <c r="B15" s="325">
        <f>SUM(B6:B14)</f>
        <v>0</v>
      </c>
      <c r="C15" s="134"/>
      <c r="D15" s="325">
        <f>SUM(D6:D14)</f>
        <v>0</v>
      </c>
      <c r="E15" s="377" t="str">
        <f>IF(D15&lt;'Outputs and Inputs'!C39/'Outputs and Inputs'!C41,"ERROR Project cost too small for minimum grant size","")</f>
        <v>ERROR Project cost too small for minimum grant size</v>
      </c>
      <c r="F15" s="377"/>
      <c r="G15" s="377"/>
      <c r="H15" s="377"/>
      <c r="I15" s="378"/>
    </row>
    <row r="17" spans="1:9" ht="13.9" thickBot="1"/>
    <row r="18" spans="1:9" s="71" customFormat="1" ht="35.1" customHeight="1" thickBot="1">
      <c r="A18" s="385" t="s">
        <v>243</v>
      </c>
      <c r="B18" s="386"/>
      <c r="C18" s="386"/>
      <c r="D18" s="386"/>
      <c r="E18" s="386"/>
      <c r="F18" s="386"/>
      <c r="G18" s="386"/>
      <c r="H18" s="387"/>
      <c r="I18" s="72"/>
    </row>
    <row r="19" spans="1:9" ht="18.75" customHeight="1">
      <c r="A19" s="359" t="s">
        <v>74</v>
      </c>
      <c r="B19" s="361" t="s">
        <v>45</v>
      </c>
      <c r="C19" s="363" t="s">
        <v>75</v>
      </c>
      <c r="D19" s="371" t="s">
        <v>248</v>
      </c>
      <c r="E19" s="372"/>
      <c r="F19" s="372"/>
      <c r="G19" s="372"/>
      <c r="H19" s="373"/>
    </row>
    <row r="20" spans="1:9" ht="18.75" customHeight="1">
      <c r="A20" s="360"/>
      <c r="B20" s="362"/>
      <c r="C20" s="364"/>
      <c r="D20" s="374"/>
      <c r="E20" s="375"/>
      <c r="F20" s="375"/>
      <c r="G20" s="375"/>
      <c r="H20" s="376"/>
    </row>
    <row r="21" spans="1:9" s="54" customFormat="1" ht="20.100000000000001" customHeight="1">
      <c r="A21" s="172" t="s">
        <v>76</v>
      </c>
      <c r="B21" s="81"/>
      <c r="C21" s="90" t="e">
        <f t="shared" ref="C21:C26" si="1">B21/B$15</f>
        <v>#DIV/0!</v>
      </c>
      <c r="D21" s="84"/>
      <c r="E21" s="85"/>
      <c r="F21" s="85"/>
      <c r="G21" s="85"/>
      <c r="H21" s="86"/>
    </row>
    <row r="22" spans="1:9" s="54" customFormat="1" ht="20.100000000000001" customHeight="1">
      <c r="A22" s="172" t="s">
        <v>77</v>
      </c>
      <c r="B22" s="81"/>
      <c r="C22" s="90" t="e">
        <f t="shared" si="1"/>
        <v>#DIV/0!</v>
      </c>
      <c r="D22" s="84"/>
      <c r="E22" s="85"/>
      <c r="F22" s="85"/>
      <c r="G22" s="85"/>
      <c r="H22" s="86"/>
    </row>
    <row r="23" spans="1:9" s="54" customFormat="1" ht="20.100000000000001" customHeight="1">
      <c r="A23" s="172" t="s">
        <v>78</v>
      </c>
      <c r="B23" s="81"/>
      <c r="C23" s="90" t="e">
        <f t="shared" si="1"/>
        <v>#DIV/0!</v>
      </c>
      <c r="D23" s="84"/>
      <c r="E23" s="85"/>
      <c r="F23" s="85"/>
      <c r="G23" s="85"/>
      <c r="H23" s="86"/>
    </row>
    <row r="24" spans="1:9" s="54" customFormat="1" ht="20.100000000000001" customHeight="1">
      <c r="A24" s="172" t="s">
        <v>79</v>
      </c>
      <c r="B24" s="81"/>
      <c r="C24" s="90" t="e">
        <f t="shared" si="1"/>
        <v>#DIV/0!</v>
      </c>
      <c r="D24" s="84"/>
      <c r="E24" s="85"/>
      <c r="F24" s="85"/>
      <c r="G24" s="85"/>
      <c r="H24" s="86"/>
    </row>
    <row r="25" spans="1:9" s="54" customFormat="1" ht="20.100000000000001" customHeight="1">
      <c r="A25" s="172" t="s">
        <v>80</v>
      </c>
      <c r="B25" s="81"/>
      <c r="C25" s="90" t="e">
        <f t="shared" si="1"/>
        <v>#DIV/0!</v>
      </c>
      <c r="D25" s="84"/>
      <c r="E25" s="85"/>
      <c r="F25" s="85"/>
      <c r="G25" s="85"/>
      <c r="H25" s="86"/>
    </row>
    <row r="26" spans="1:9" s="54" customFormat="1" ht="20.100000000000001" customHeight="1">
      <c r="A26" s="172" t="s">
        <v>81</v>
      </c>
      <c r="B26" s="81"/>
      <c r="C26" s="90" t="e">
        <f t="shared" si="1"/>
        <v>#DIV/0!</v>
      </c>
      <c r="D26" s="84"/>
      <c r="E26" s="85"/>
      <c r="F26" s="85"/>
      <c r="G26" s="85"/>
      <c r="H26" s="86"/>
    </row>
    <row r="27" spans="1:9" s="54" customFormat="1" ht="20.100000000000001" customHeight="1">
      <c r="A27" s="172" t="s">
        <v>82</v>
      </c>
      <c r="B27" s="91">
        <f>'In-kind contributions'!B15</f>
        <v>0</v>
      </c>
      <c r="C27" s="90" t="e">
        <f t="shared" ref="C27:C30" si="2">B27/B$15</f>
        <v>#DIV/0!</v>
      </c>
      <c r="D27" s="84"/>
      <c r="E27" s="85"/>
      <c r="F27" s="85"/>
      <c r="G27" s="85"/>
      <c r="H27" s="86"/>
    </row>
    <row r="28" spans="1:9" s="54" customFormat="1" ht="20.100000000000001" customHeight="1">
      <c r="A28" s="172" t="s">
        <v>83</v>
      </c>
      <c r="B28" s="91">
        <f>'In-kind contributions'!B29</f>
        <v>0</v>
      </c>
      <c r="C28" s="90" t="e">
        <f>B28/B$15</f>
        <v>#DIV/0!</v>
      </c>
      <c r="D28" s="84"/>
      <c r="E28" s="85"/>
      <c r="F28" s="85"/>
      <c r="G28" s="85"/>
      <c r="H28" s="86"/>
    </row>
    <row r="29" spans="1:9" s="54" customFormat="1" ht="20.100000000000001" customHeight="1" thickBot="1">
      <c r="A29" s="282" t="s">
        <v>84</v>
      </c>
      <c r="B29" s="89"/>
      <c r="C29" s="283" t="e">
        <f t="shared" si="2"/>
        <v>#DIV/0!</v>
      </c>
      <c r="D29" s="84"/>
      <c r="E29" s="85"/>
      <c r="F29" s="85"/>
      <c r="G29" s="85"/>
      <c r="H29" s="86"/>
    </row>
    <row r="30" spans="1:9" s="54" customFormat="1" ht="20.100000000000001" customHeight="1" thickBot="1">
      <c r="A30" s="287" t="s">
        <v>333</v>
      </c>
      <c r="B30" s="288">
        <f>SUM(B21:B29)</f>
        <v>0</v>
      </c>
      <c r="C30" s="289" t="e">
        <f t="shared" si="2"/>
        <v>#DIV/0!</v>
      </c>
      <c r="D30" s="85"/>
      <c r="E30" s="85"/>
      <c r="F30" s="85"/>
      <c r="G30" s="85"/>
      <c r="H30" s="86"/>
    </row>
    <row r="31" spans="1:9" s="54" customFormat="1" ht="20.100000000000001" customHeight="1">
      <c r="A31" s="284" t="s">
        <v>85</v>
      </c>
      <c r="B31" s="285">
        <f>B15-B30</f>
        <v>0</v>
      </c>
      <c r="C31" s="286" t="e">
        <f>B31/B$15</f>
        <v>#DIV/0!</v>
      </c>
      <c r="D31" s="84"/>
      <c r="E31" s="85"/>
      <c r="F31" s="85"/>
      <c r="G31" s="85"/>
      <c r="H31" s="86"/>
    </row>
    <row r="32" spans="1:9" s="54" customFormat="1" ht="20.100000000000001" customHeight="1">
      <c r="A32" s="172" t="s">
        <v>86</v>
      </c>
      <c r="B32" s="81"/>
      <c r="C32" s="90" t="e">
        <f>B32/B$15</f>
        <v>#DIV/0!</v>
      </c>
      <c r="D32" s="84"/>
      <c r="E32" s="85"/>
      <c r="F32" s="85"/>
      <c r="G32" s="85"/>
      <c r="H32" s="86"/>
    </row>
    <row r="33" spans="1:9" s="54" customFormat="1" ht="20.100000000000001" customHeight="1" thickBot="1">
      <c r="A33" s="173" t="s">
        <v>87</v>
      </c>
      <c r="B33" s="241"/>
      <c r="C33" s="242" t="b">
        <f>B31&lt;=B32</f>
        <v>1</v>
      </c>
      <c r="D33" s="243" t="s">
        <v>88</v>
      </c>
      <c r="E33" s="244"/>
      <c r="F33" s="244"/>
      <c r="G33" s="244"/>
      <c r="H33" s="245"/>
    </row>
    <row r="34" spans="1:9" ht="13.9" thickBot="1"/>
    <row r="35" spans="1:9" ht="35.1" customHeight="1" thickBot="1">
      <c r="A35" s="73" t="s">
        <v>244</v>
      </c>
      <c r="B35" s="50"/>
      <c r="C35" s="50"/>
      <c r="D35" s="50"/>
      <c r="E35" s="50"/>
      <c r="F35" s="50"/>
      <c r="G35" s="50"/>
      <c r="H35" s="50"/>
      <c r="I35" s="74"/>
    </row>
    <row r="36" spans="1:9" ht="55.9" thickBot="1">
      <c r="A36" s="93" t="s">
        <v>277</v>
      </c>
      <c r="B36" s="336" t="s">
        <v>89</v>
      </c>
      <c r="C36" s="336"/>
      <c r="D36" s="94" t="s">
        <v>90</v>
      </c>
      <c r="E36" s="94" t="s">
        <v>91</v>
      </c>
      <c r="F36" s="94" t="s">
        <v>92</v>
      </c>
      <c r="G36" s="94" t="s">
        <v>93</v>
      </c>
      <c r="H36" s="94" t="s">
        <v>94</v>
      </c>
      <c r="I36" s="95" t="s">
        <v>61</v>
      </c>
    </row>
    <row r="37" spans="1:9" s="54" customFormat="1" ht="20.100000000000001" customHeight="1">
      <c r="A37" s="246" t="s">
        <v>278</v>
      </c>
      <c r="B37" s="337" t="s">
        <v>279</v>
      </c>
      <c r="C37" s="337"/>
      <c r="D37" s="51"/>
      <c r="E37" s="51"/>
      <c r="F37" s="51"/>
      <c r="G37" s="51"/>
      <c r="H37" s="51"/>
      <c r="I37" s="227">
        <f>'Outputs and Inputs'!C48</f>
        <v>46569</v>
      </c>
    </row>
    <row r="38" spans="1:9" s="54" customFormat="1" ht="20.100000000000001" customHeight="1">
      <c r="A38" s="247" t="s">
        <v>280</v>
      </c>
      <c r="B38" s="338"/>
      <c r="C38" s="338"/>
      <c r="D38" s="228"/>
      <c r="E38" s="228"/>
      <c r="F38" s="229">
        <f>D38+E38</f>
        <v>0</v>
      </c>
      <c r="G38" s="230" t="e">
        <f t="shared" ref="G38:G49" si="3">F38/$D$15*$B$21</f>
        <v>#DIV/0!</v>
      </c>
      <c r="H38" s="231" t="str">
        <f>IFERROR(G38/F38,"")</f>
        <v/>
      </c>
      <c r="I38" s="232"/>
    </row>
    <row r="39" spans="1:9" s="54" customFormat="1" ht="20.100000000000001" customHeight="1">
      <c r="A39" s="247" t="s">
        <v>281</v>
      </c>
      <c r="B39" s="338"/>
      <c r="C39" s="338"/>
      <c r="D39" s="228"/>
      <c r="E39" s="228"/>
      <c r="F39" s="229">
        <f t="shared" ref="F39:F49" si="4">D39+E39</f>
        <v>0</v>
      </c>
      <c r="G39" s="230" t="e">
        <f t="shared" si="3"/>
        <v>#DIV/0!</v>
      </c>
      <c r="H39" s="231" t="str">
        <f t="shared" ref="H39:H49" si="5">IFERROR(G39/F39,"")</f>
        <v/>
      </c>
      <c r="I39" s="232"/>
    </row>
    <row r="40" spans="1:9" s="54" customFormat="1" ht="20.100000000000001" customHeight="1">
      <c r="A40" s="247" t="s">
        <v>282</v>
      </c>
      <c r="B40" s="338"/>
      <c r="C40" s="338"/>
      <c r="D40" s="228"/>
      <c r="E40" s="228"/>
      <c r="F40" s="229">
        <f t="shared" si="4"/>
        <v>0</v>
      </c>
      <c r="G40" s="230" t="e">
        <f t="shared" si="3"/>
        <v>#DIV/0!</v>
      </c>
      <c r="H40" s="231" t="str">
        <f t="shared" si="5"/>
        <v/>
      </c>
      <c r="I40" s="232"/>
    </row>
    <row r="41" spans="1:9" s="54" customFormat="1" ht="20.100000000000001" customHeight="1">
      <c r="A41" s="247" t="s">
        <v>283</v>
      </c>
      <c r="B41" s="338"/>
      <c r="C41" s="338"/>
      <c r="D41" s="228"/>
      <c r="E41" s="228"/>
      <c r="F41" s="229">
        <f t="shared" si="4"/>
        <v>0</v>
      </c>
      <c r="G41" s="230" t="e">
        <f>F41/$D$15*$B$21</f>
        <v>#DIV/0!</v>
      </c>
      <c r="H41" s="231" t="str">
        <f t="shared" si="5"/>
        <v/>
      </c>
      <c r="I41" s="232"/>
    </row>
    <row r="42" spans="1:9" s="54" customFormat="1" ht="20.100000000000001" customHeight="1">
      <c r="A42" s="247" t="s">
        <v>284</v>
      </c>
      <c r="B42" s="338"/>
      <c r="C42" s="338"/>
      <c r="D42" s="228"/>
      <c r="E42" s="228"/>
      <c r="F42" s="229">
        <f t="shared" si="4"/>
        <v>0</v>
      </c>
      <c r="G42" s="230" t="e">
        <f t="shared" si="3"/>
        <v>#DIV/0!</v>
      </c>
      <c r="H42" s="231" t="str">
        <f t="shared" si="5"/>
        <v/>
      </c>
      <c r="I42" s="232"/>
    </row>
    <row r="43" spans="1:9" s="54" customFormat="1" ht="27.75" customHeight="1">
      <c r="A43" s="247">
        <v>6</v>
      </c>
      <c r="B43" s="338"/>
      <c r="C43" s="338"/>
      <c r="D43" s="228"/>
      <c r="E43" s="228"/>
      <c r="F43" s="229">
        <f t="shared" si="4"/>
        <v>0</v>
      </c>
      <c r="G43" s="230" t="e">
        <f t="shared" si="3"/>
        <v>#DIV/0!</v>
      </c>
      <c r="H43" s="231" t="str">
        <f t="shared" si="5"/>
        <v/>
      </c>
      <c r="I43" s="232"/>
    </row>
    <row r="44" spans="1:9" s="54" customFormat="1" ht="20.100000000000001" customHeight="1">
      <c r="A44" s="247">
        <v>7</v>
      </c>
      <c r="B44" s="338"/>
      <c r="C44" s="338"/>
      <c r="D44" s="228"/>
      <c r="E44" s="228"/>
      <c r="F44" s="229">
        <f>D44+E44</f>
        <v>0</v>
      </c>
      <c r="G44" s="230" t="e">
        <f t="shared" si="3"/>
        <v>#DIV/0!</v>
      </c>
      <c r="H44" s="231" t="str">
        <f>IFERROR(G44/F44,"")</f>
        <v/>
      </c>
      <c r="I44" s="232"/>
    </row>
    <row r="45" spans="1:9" s="54" customFormat="1" ht="20.100000000000001" customHeight="1">
      <c r="A45" s="247">
        <v>8</v>
      </c>
      <c r="B45" s="338"/>
      <c r="C45" s="338"/>
      <c r="D45" s="228"/>
      <c r="E45" s="228"/>
      <c r="F45" s="229">
        <f t="shared" si="4"/>
        <v>0</v>
      </c>
      <c r="G45" s="230" t="e">
        <f t="shared" si="3"/>
        <v>#DIV/0!</v>
      </c>
      <c r="H45" s="231" t="str">
        <f t="shared" si="5"/>
        <v/>
      </c>
      <c r="I45" s="232"/>
    </row>
    <row r="46" spans="1:9" s="54" customFormat="1" ht="20.100000000000001" customHeight="1">
      <c r="A46" s="247">
        <v>9</v>
      </c>
      <c r="B46" s="338"/>
      <c r="C46" s="338"/>
      <c r="D46" s="228"/>
      <c r="E46" s="228"/>
      <c r="F46" s="229">
        <f t="shared" si="4"/>
        <v>0</v>
      </c>
      <c r="G46" s="230" t="e">
        <f t="shared" si="3"/>
        <v>#DIV/0!</v>
      </c>
      <c r="H46" s="231" t="str">
        <f t="shared" si="5"/>
        <v/>
      </c>
      <c r="I46" s="232"/>
    </row>
    <row r="47" spans="1:9" s="54" customFormat="1" ht="20.100000000000001" customHeight="1">
      <c r="A47" s="247">
        <v>10</v>
      </c>
      <c r="B47" s="338"/>
      <c r="C47" s="338"/>
      <c r="D47" s="228"/>
      <c r="E47" s="228"/>
      <c r="F47" s="229">
        <f t="shared" si="4"/>
        <v>0</v>
      </c>
      <c r="G47" s="230" t="e">
        <f t="shared" si="3"/>
        <v>#DIV/0!</v>
      </c>
      <c r="H47" s="231" t="str">
        <f t="shared" si="5"/>
        <v/>
      </c>
      <c r="I47" s="232"/>
    </row>
    <row r="48" spans="1:9" s="54" customFormat="1" ht="20.100000000000001" customHeight="1">
      <c r="A48" s="247">
        <v>11</v>
      </c>
      <c r="B48" s="338"/>
      <c r="C48" s="338"/>
      <c r="D48" s="228"/>
      <c r="E48" s="228"/>
      <c r="F48" s="229">
        <f t="shared" si="4"/>
        <v>0</v>
      </c>
      <c r="G48" s="230" t="e">
        <f>F48/$D$15*$B$21</f>
        <v>#DIV/0!</v>
      </c>
      <c r="H48" s="231" t="str">
        <f t="shared" si="5"/>
        <v/>
      </c>
      <c r="I48" s="232"/>
    </row>
    <row r="49" spans="1:14" s="54" customFormat="1" ht="20.100000000000001" customHeight="1" thickBot="1">
      <c r="A49" s="248" t="s">
        <v>349</v>
      </c>
      <c r="B49" s="352" t="s">
        <v>95</v>
      </c>
      <c r="C49" s="352"/>
      <c r="D49" s="233"/>
      <c r="E49" s="233"/>
      <c r="F49" s="234">
        <f t="shared" si="4"/>
        <v>0</v>
      </c>
      <c r="G49" s="235" t="e">
        <f t="shared" si="3"/>
        <v>#DIV/0!</v>
      </c>
      <c r="H49" s="236" t="str">
        <f t="shared" si="5"/>
        <v/>
      </c>
      <c r="I49" s="232"/>
      <c r="J49" s="54" t="str">
        <f>IF((I49-I37)&gt;731,"Final report must be submitted within 2 years of project starting.","")</f>
        <v/>
      </c>
    </row>
    <row r="50" spans="1:14" s="54" customFormat="1" ht="20.100000000000001" customHeight="1" thickBot="1">
      <c r="A50" s="237" t="s">
        <v>73</v>
      </c>
      <c r="B50" s="336"/>
      <c r="C50" s="336"/>
      <c r="D50" s="238">
        <f>SUM(D38:D49)</f>
        <v>0</v>
      </c>
      <c r="E50" s="238">
        <f>SUM(E38:E49)</f>
        <v>0</v>
      </c>
      <c r="F50" s="238">
        <f>SUM(F38:F49)</f>
        <v>0</v>
      </c>
      <c r="G50" s="238" t="e">
        <f>SUM(G38:G49)</f>
        <v>#DIV/0!</v>
      </c>
      <c r="H50" s="239" t="e">
        <f t="shared" ref="H50" si="6">G50/F50</f>
        <v>#DIV/0!</v>
      </c>
      <c r="I50" s="240"/>
    </row>
    <row r="51" spans="1:14" ht="10.15" customHeight="1">
      <c r="A51" s="48"/>
      <c r="B51" s="48"/>
      <c r="C51" s="48"/>
      <c r="D51" s="48"/>
      <c r="E51" s="48"/>
      <c r="F51" s="48"/>
      <c r="G51" s="48"/>
      <c r="H51" s="48"/>
      <c r="I51" s="48"/>
    </row>
    <row r="52" spans="1:14" s="54" customFormat="1" ht="20.100000000000001" customHeight="1">
      <c r="A52" s="339" t="s">
        <v>96</v>
      </c>
      <c r="B52" s="339"/>
      <c r="C52" s="339"/>
      <c r="D52" s="339"/>
      <c r="E52" s="339"/>
      <c r="F52" s="339"/>
      <c r="G52" s="339"/>
      <c r="H52" s="339"/>
      <c r="I52" s="339"/>
    </row>
    <row r="53" spans="1:14" s="54" customFormat="1" ht="20.100000000000001" customHeight="1">
      <c r="A53" s="250" t="s">
        <v>97</v>
      </c>
      <c r="B53" s="249"/>
      <c r="C53" s="249"/>
      <c r="D53" s="249"/>
      <c r="E53" s="249"/>
      <c r="F53" s="249"/>
      <c r="G53" s="249"/>
      <c r="H53" s="249"/>
    </row>
    <row r="54" spans="1:14" ht="18.75" customHeight="1" thickBot="1">
      <c r="A54" s="49"/>
      <c r="B54" s="48"/>
      <c r="C54" s="48"/>
      <c r="D54" s="48"/>
      <c r="E54" s="48"/>
      <c r="F54" s="48"/>
      <c r="G54" s="48"/>
      <c r="H54" s="48"/>
    </row>
    <row r="55" spans="1:14" s="79" customFormat="1" ht="35.1" customHeight="1" thickBot="1">
      <c r="A55" s="75" t="s">
        <v>245</v>
      </c>
      <c r="B55" s="76"/>
      <c r="C55" s="76"/>
      <c r="D55" s="76"/>
      <c r="E55" s="76"/>
      <c r="F55" s="76"/>
      <c r="G55" s="77"/>
      <c r="H55" s="77"/>
      <c r="I55" s="77"/>
      <c r="J55" s="77"/>
      <c r="K55" s="77"/>
      <c r="L55" s="77"/>
      <c r="M55" s="77"/>
      <c r="N55" s="78"/>
    </row>
    <row r="56" spans="1:14" ht="31.5" customHeight="1">
      <c r="A56" s="410" t="s">
        <v>98</v>
      </c>
      <c r="B56" s="408" t="s">
        <v>99</v>
      </c>
      <c r="C56" s="397"/>
      <c r="D56" s="397"/>
      <c r="E56" s="397"/>
      <c r="F56" s="409"/>
      <c r="G56" s="395" t="s">
        <v>100</v>
      </c>
      <c r="H56" s="396"/>
      <c r="I56" s="397" t="s">
        <v>101</v>
      </c>
      <c r="J56" s="397"/>
      <c r="K56" s="342" t="s">
        <v>102</v>
      </c>
      <c r="L56" s="343"/>
      <c r="M56" s="343"/>
      <c r="N56" s="344"/>
    </row>
    <row r="57" spans="1:14" ht="30.75" customHeight="1" thickBot="1">
      <c r="A57" s="411"/>
      <c r="B57" s="96" t="s">
        <v>74</v>
      </c>
      <c r="C57" s="97"/>
      <c r="D57" s="98" t="s">
        <v>44</v>
      </c>
      <c r="E57" s="99" t="s">
        <v>103</v>
      </c>
      <c r="F57" s="100" t="s">
        <v>104</v>
      </c>
      <c r="G57" s="101" t="s">
        <v>103</v>
      </c>
      <c r="H57" s="100" t="s">
        <v>104</v>
      </c>
      <c r="I57" s="102" t="s">
        <v>103</v>
      </c>
      <c r="J57" s="103" t="s">
        <v>104</v>
      </c>
      <c r="K57" s="345" t="s">
        <v>105</v>
      </c>
      <c r="L57" s="346"/>
      <c r="M57" s="346"/>
      <c r="N57" s="347"/>
    </row>
    <row r="58" spans="1:14" ht="20.100000000000001" customHeight="1" thickBot="1">
      <c r="A58" s="104" t="s">
        <v>106</v>
      </c>
      <c r="B58" s="105"/>
      <c r="C58" s="105"/>
      <c r="D58" s="105"/>
      <c r="E58" s="105"/>
      <c r="F58" s="105"/>
      <c r="G58" s="105"/>
      <c r="H58" s="105"/>
      <c r="I58" s="105"/>
      <c r="J58" s="105"/>
      <c r="K58" s="348"/>
      <c r="L58" s="348"/>
      <c r="M58" s="348"/>
      <c r="N58" s="349"/>
    </row>
    <row r="59" spans="1:14" ht="20.100000000000001" customHeight="1">
      <c r="A59" s="106" t="s">
        <v>107</v>
      </c>
      <c r="B59" s="402" t="s">
        <v>108</v>
      </c>
      <c r="C59" s="403"/>
      <c r="D59" s="320" t="s">
        <v>109</v>
      </c>
      <c r="E59" s="107"/>
      <c r="F59" s="107"/>
      <c r="G59" s="107"/>
      <c r="H59" s="107"/>
      <c r="I59" s="120"/>
      <c r="J59" s="120"/>
      <c r="K59" s="350"/>
      <c r="L59" s="350"/>
      <c r="M59" s="350"/>
      <c r="N59" s="351"/>
    </row>
    <row r="60" spans="1:14" ht="20.100000000000001" customHeight="1">
      <c r="A60" s="108" t="s">
        <v>107</v>
      </c>
      <c r="B60" s="398" t="s">
        <v>110</v>
      </c>
      <c r="C60" s="399"/>
      <c r="D60" s="109" t="s">
        <v>109</v>
      </c>
      <c r="E60" s="110"/>
      <c r="F60" s="110"/>
      <c r="G60" s="110"/>
      <c r="H60" s="110"/>
      <c r="I60" s="318"/>
      <c r="J60" s="124"/>
      <c r="K60" s="340"/>
      <c r="L60" s="340"/>
      <c r="M60" s="340"/>
      <c r="N60" s="341"/>
    </row>
    <row r="61" spans="1:14" ht="20.100000000000001" customHeight="1">
      <c r="A61" s="108" t="s">
        <v>107</v>
      </c>
      <c r="B61" s="398" t="s">
        <v>111</v>
      </c>
      <c r="C61" s="399"/>
      <c r="D61" s="109" t="s">
        <v>109</v>
      </c>
      <c r="E61" s="110"/>
      <c r="F61" s="110"/>
      <c r="G61" s="110"/>
      <c r="H61" s="110"/>
      <c r="I61" s="318"/>
      <c r="J61" s="124"/>
      <c r="K61" s="340"/>
      <c r="L61" s="340"/>
      <c r="M61" s="340"/>
      <c r="N61" s="341"/>
    </row>
    <row r="62" spans="1:14" ht="20.100000000000001" customHeight="1">
      <c r="A62" s="108" t="s">
        <v>107</v>
      </c>
      <c r="B62" s="398" t="s">
        <v>112</v>
      </c>
      <c r="C62" s="399"/>
      <c r="D62" s="109" t="s">
        <v>249</v>
      </c>
      <c r="E62" s="111"/>
      <c r="F62" s="111"/>
      <c r="G62" s="110"/>
      <c r="H62" s="110"/>
      <c r="I62" s="112"/>
      <c r="J62" s="112"/>
      <c r="K62" s="340"/>
      <c r="L62" s="340"/>
      <c r="M62" s="340"/>
      <c r="N62" s="341"/>
    </row>
    <row r="63" spans="1:14" ht="20.100000000000001" customHeight="1">
      <c r="A63" s="108" t="s">
        <v>113</v>
      </c>
      <c r="B63" s="398" t="s">
        <v>114</v>
      </c>
      <c r="C63" s="399"/>
      <c r="D63" s="109" t="s">
        <v>115</v>
      </c>
      <c r="E63" s="110"/>
      <c r="F63" s="110"/>
      <c r="G63" s="110"/>
      <c r="H63" s="110"/>
      <c r="I63" s="110"/>
      <c r="J63" s="110"/>
      <c r="K63" s="340"/>
      <c r="L63" s="340"/>
      <c r="M63" s="340"/>
      <c r="N63" s="341"/>
    </row>
    <row r="64" spans="1:14" ht="20.100000000000001" customHeight="1">
      <c r="A64" s="108" t="s">
        <v>113</v>
      </c>
      <c r="B64" s="398" t="s">
        <v>116</v>
      </c>
      <c r="C64" s="399"/>
      <c r="D64" s="321" t="s">
        <v>117</v>
      </c>
      <c r="E64" s="113"/>
      <c r="F64" s="113"/>
      <c r="G64" s="110"/>
      <c r="H64" s="110"/>
      <c r="I64" s="318"/>
      <c r="J64" s="124"/>
      <c r="K64" s="340"/>
      <c r="L64" s="340"/>
      <c r="M64" s="340"/>
      <c r="N64" s="341"/>
    </row>
    <row r="65" spans="1:14" ht="20.100000000000001" customHeight="1">
      <c r="A65" s="108" t="s">
        <v>107</v>
      </c>
      <c r="B65" s="398" t="s">
        <v>118</v>
      </c>
      <c r="C65" s="401"/>
      <c r="D65" s="31"/>
      <c r="E65" s="110"/>
      <c r="F65" s="110"/>
      <c r="G65" s="110"/>
      <c r="H65" s="110"/>
      <c r="I65" s="318">
        <f>E65*'Outputs and Inputs'!$C$62</f>
        <v>0</v>
      </c>
      <c r="J65" s="124">
        <f>F65*'Outputs and Inputs'!$C$62</f>
        <v>0</v>
      </c>
      <c r="K65" s="340"/>
      <c r="L65" s="340"/>
      <c r="M65" s="340"/>
      <c r="N65" s="341"/>
    </row>
    <row r="66" spans="1:14" ht="20.100000000000001" customHeight="1" thickBot="1">
      <c r="A66" s="532" t="s">
        <v>119</v>
      </c>
      <c r="B66" s="462" t="s">
        <v>120</v>
      </c>
      <c r="C66" s="533"/>
      <c r="D66" s="322"/>
      <c r="E66" s="322"/>
      <c r="F66" s="322"/>
      <c r="G66" s="116"/>
      <c r="H66" s="116"/>
      <c r="I66" s="534"/>
      <c r="J66" s="534"/>
      <c r="K66" s="355"/>
      <c r="L66" s="355"/>
      <c r="M66" s="355"/>
      <c r="N66" s="356"/>
    </row>
    <row r="67" spans="1:14" ht="20.100000000000001" customHeight="1" thickBot="1">
      <c r="A67" s="117" t="s">
        <v>122</v>
      </c>
      <c r="B67" s="404"/>
      <c r="C67" s="404"/>
      <c r="D67" s="118"/>
      <c r="E67" s="119"/>
      <c r="F67" s="119"/>
      <c r="G67" s="119"/>
      <c r="H67" s="119"/>
      <c r="I67" s="119"/>
      <c r="J67" s="119"/>
      <c r="K67" s="357"/>
      <c r="L67" s="357"/>
      <c r="M67" s="357"/>
      <c r="N67" s="358"/>
    </row>
    <row r="68" spans="1:14" ht="28.15" customHeight="1">
      <c r="A68" s="106" t="s">
        <v>123</v>
      </c>
      <c r="B68" s="405" t="s">
        <v>124</v>
      </c>
      <c r="C68" s="406"/>
      <c r="D68" s="319"/>
      <c r="E68" s="319"/>
      <c r="F68" s="319"/>
      <c r="G68" s="107"/>
      <c r="H68" s="107"/>
      <c r="I68" s="120"/>
      <c r="J68" s="121"/>
      <c r="K68" s="350"/>
      <c r="L68" s="350"/>
      <c r="M68" s="350"/>
      <c r="N68" s="351"/>
    </row>
    <row r="69" spans="1:14" ht="27.4" customHeight="1">
      <c r="A69" s="122" t="s">
        <v>123</v>
      </c>
      <c r="B69" s="400" t="s">
        <v>124</v>
      </c>
      <c r="C69" s="407"/>
      <c r="D69" s="11"/>
      <c r="E69" s="11"/>
      <c r="F69" s="11"/>
      <c r="G69" s="110"/>
      <c r="H69" s="110"/>
      <c r="I69" s="123"/>
      <c r="J69" s="124"/>
      <c r="K69" s="340"/>
      <c r="L69" s="340"/>
      <c r="M69" s="340"/>
      <c r="N69" s="341"/>
    </row>
    <row r="70" spans="1:14" ht="20.100000000000001" customHeight="1">
      <c r="A70" s="122" t="s">
        <v>123</v>
      </c>
      <c r="B70" s="400" t="s">
        <v>125</v>
      </c>
      <c r="C70" s="407"/>
      <c r="D70" s="109" t="s">
        <v>249</v>
      </c>
      <c r="E70" s="110"/>
      <c r="F70" s="110"/>
      <c r="G70" s="110">
        <f>E70*'Outputs and Inputs'!$C$69</f>
        <v>0</v>
      </c>
      <c r="H70" s="110"/>
      <c r="I70" s="123"/>
      <c r="J70" s="124"/>
      <c r="K70" s="340"/>
      <c r="L70" s="340"/>
      <c r="M70" s="340"/>
      <c r="N70" s="341"/>
    </row>
    <row r="71" spans="1:14" ht="20.100000000000001" customHeight="1" thickBot="1">
      <c r="A71" s="125" t="s">
        <v>123</v>
      </c>
      <c r="B71" s="462" t="s">
        <v>126</v>
      </c>
      <c r="C71" s="463"/>
      <c r="D71" s="126" t="s">
        <v>249</v>
      </c>
      <c r="E71" s="116"/>
      <c r="F71" s="116"/>
      <c r="G71" s="116">
        <f>E71*'Outputs and Inputs'!$C$69</f>
        <v>0</v>
      </c>
      <c r="H71" s="116"/>
      <c r="I71" s="323"/>
      <c r="J71" s="131"/>
      <c r="K71" s="355"/>
      <c r="L71" s="355"/>
      <c r="M71" s="355"/>
      <c r="N71" s="356"/>
    </row>
    <row r="72" spans="1:14" ht="20.100000000000001" customHeight="1" thickBot="1">
      <c r="A72" s="117" t="s">
        <v>127</v>
      </c>
      <c r="B72" s="118"/>
      <c r="C72" s="118"/>
      <c r="D72" s="118"/>
      <c r="E72" s="127"/>
      <c r="F72" s="127"/>
      <c r="G72" s="127"/>
      <c r="H72" s="127"/>
      <c r="I72" s="127"/>
      <c r="J72" s="127"/>
      <c r="K72" s="357"/>
      <c r="L72" s="357"/>
      <c r="M72" s="357"/>
      <c r="N72" s="358"/>
    </row>
    <row r="73" spans="1:14" ht="20.100000000000001" customHeight="1">
      <c r="A73" s="128"/>
      <c r="B73" s="458" t="s">
        <v>128</v>
      </c>
      <c r="C73" s="459"/>
      <c r="D73" s="319"/>
      <c r="E73" s="319"/>
      <c r="F73" s="319"/>
      <c r="G73" s="120"/>
      <c r="H73" s="120"/>
      <c r="I73" s="129"/>
      <c r="J73" s="121"/>
      <c r="K73" s="350"/>
      <c r="L73" s="350"/>
      <c r="M73" s="350"/>
      <c r="N73" s="351"/>
    </row>
    <row r="74" spans="1:14" ht="20.100000000000001" customHeight="1" thickBot="1">
      <c r="A74" s="92"/>
      <c r="B74" s="460" t="s">
        <v>129</v>
      </c>
      <c r="C74" s="461"/>
      <c r="D74" s="322"/>
      <c r="E74" s="322"/>
      <c r="F74" s="322"/>
      <c r="G74" s="323"/>
      <c r="H74" s="323"/>
      <c r="I74" s="130"/>
      <c r="J74" s="131"/>
      <c r="K74" s="355"/>
      <c r="L74" s="355"/>
      <c r="M74" s="355"/>
      <c r="N74" s="356"/>
    </row>
    <row r="75" spans="1:14" ht="20.100000000000001" customHeight="1" thickBot="1">
      <c r="A75" s="132" t="s">
        <v>130</v>
      </c>
      <c r="B75" s="133"/>
      <c r="C75" s="133"/>
      <c r="D75" s="134"/>
      <c r="E75" s="135"/>
      <c r="F75" s="135"/>
      <c r="G75" s="136">
        <f>SUM(G59:G74)</f>
        <v>0</v>
      </c>
      <c r="H75" s="136">
        <f>SUM(H59:H74)</f>
        <v>0</v>
      </c>
      <c r="I75" s="136">
        <f>SUM(I59:I74)</f>
        <v>0</v>
      </c>
      <c r="J75" s="136">
        <f>SUM(J59:J74)</f>
        <v>0</v>
      </c>
      <c r="K75" s="353"/>
      <c r="L75" s="353"/>
      <c r="M75" s="353"/>
      <c r="N75" s="354"/>
    </row>
    <row r="76" spans="1:14" ht="14.65" customHeight="1">
      <c r="A76" s="54"/>
      <c r="B76" s="54"/>
      <c r="C76" s="54"/>
      <c r="D76" s="54"/>
      <c r="N76" s="137"/>
    </row>
    <row r="77" spans="1:14" ht="15" customHeight="1" thickBot="1">
      <c r="F77" s="138"/>
      <c r="G77" s="138"/>
      <c r="H77" s="138"/>
      <c r="I77" s="138"/>
      <c r="J77" s="138"/>
      <c r="K77" s="138"/>
      <c r="L77" s="138"/>
      <c r="M77" s="138"/>
      <c r="N77" s="138"/>
    </row>
    <row r="78" spans="1:14" ht="17.649999999999999" customHeight="1">
      <c r="A78" s="464" t="s">
        <v>246</v>
      </c>
      <c r="B78" s="465"/>
      <c r="C78" s="465"/>
      <c r="D78" s="466"/>
      <c r="E78" s="470" t="s">
        <v>131</v>
      </c>
      <c r="F78" s="470" t="s">
        <v>45</v>
      </c>
      <c r="G78" s="472" t="s">
        <v>102</v>
      </c>
      <c r="H78" s="473"/>
      <c r="I78" s="473"/>
      <c r="J78" s="474"/>
    </row>
    <row r="79" spans="1:14" ht="17.649999999999999" customHeight="1">
      <c r="A79" s="467"/>
      <c r="B79" s="468"/>
      <c r="C79" s="468"/>
      <c r="D79" s="469"/>
      <c r="E79" s="471"/>
      <c r="F79" s="471"/>
      <c r="G79" s="475" t="s">
        <v>105</v>
      </c>
      <c r="H79" s="476"/>
      <c r="I79" s="476"/>
      <c r="J79" s="477"/>
    </row>
    <row r="80" spans="1:14" ht="20.100000000000001" customHeight="1">
      <c r="A80" s="392" t="s">
        <v>132</v>
      </c>
      <c r="B80" s="393"/>
      <c r="C80" s="393"/>
      <c r="D80" s="394"/>
      <c r="E80" s="114" t="s">
        <v>52</v>
      </c>
      <c r="F80" s="31"/>
      <c r="G80" s="428"/>
      <c r="H80" s="429"/>
      <c r="I80" s="429"/>
      <c r="J80" s="430"/>
    </row>
    <row r="81" spans="1:10" ht="20.100000000000001" customHeight="1">
      <c r="A81" s="392" t="s">
        <v>133</v>
      </c>
      <c r="B81" s="393"/>
      <c r="C81" s="393"/>
      <c r="D81" s="394"/>
      <c r="E81" s="114" t="s">
        <v>250</v>
      </c>
      <c r="F81" s="140"/>
      <c r="G81" s="428"/>
      <c r="H81" s="429"/>
      <c r="I81" s="429"/>
      <c r="J81" s="430"/>
    </row>
    <row r="82" spans="1:10" ht="20.100000000000001" customHeight="1">
      <c r="A82" s="392" t="s">
        <v>134</v>
      </c>
      <c r="B82" s="393"/>
      <c r="C82" s="393"/>
      <c r="D82" s="394"/>
      <c r="E82" s="114" t="s">
        <v>251</v>
      </c>
      <c r="F82" s="115">
        <f>G75-H75</f>
        <v>0</v>
      </c>
      <c r="G82" s="389"/>
      <c r="H82" s="390"/>
      <c r="I82" s="390"/>
      <c r="J82" s="391"/>
    </row>
    <row r="83" spans="1:10" ht="20.100000000000001" customHeight="1" thickBot="1">
      <c r="A83" s="416" t="s">
        <v>135</v>
      </c>
      <c r="B83" s="417"/>
      <c r="C83" s="417"/>
      <c r="D83" s="418"/>
      <c r="E83" s="39" t="s">
        <v>250</v>
      </c>
      <c r="F83" s="141">
        <f>F80*F82-F81</f>
        <v>0</v>
      </c>
      <c r="G83" s="437"/>
      <c r="H83" s="438"/>
      <c r="I83" s="438"/>
      <c r="J83" s="439"/>
    </row>
    <row r="84" spans="1:10" ht="15" customHeight="1" thickBot="1">
      <c r="A84" s="440"/>
      <c r="B84" s="440"/>
      <c r="C84" s="440"/>
      <c r="D84" s="440"/>
      <c r="G84" s="440"/>
      <c r="H84" s="440"/>
      <c r="I84" s="440"/>
      <c r="J84" s="440"/>
    </row>
    <row r="85" spans="1:10" ht="35.1" customHeight="1">
      <c r="A85" s="425" t="s">
        <v>247</v>
      </c>
      <c r="B85" s="426"/>
      <c r="C85" s="426"/>
      <c r="D85" s="427"/>
      <c r="E85" s="139" t="s">
        <v>131</v>
      </c>
      <c r="F85" s="139" t="s">
        <v>45</v>
      </c>
      <c r="G85" s="441" t="s">
        <v>102</v>
      </c>
      <c r="H85" s="442"/>
      <c r="I85" s="442"/>
      <c r="J85" s="443"/>
    </row>
    <row r="86" spans="1:10" ht="20.100000000000001" customHeight="1">
      <c r="A86" s="392" t="s">
        <v>136</v>
      </c>
      <c r="B86" s="393"/>
      <c r="C86" s="393"/>
      <c r="D86" s="394"/>
      <c r="E86" s="114" t="s">
        <v>46</v>
      </c>
      <c r="F86" s="81"/>
      <c r="G86" s="428"/>
      <c r="H86" s="429"/>
      <c r="I86" s="429"/>
      <c r="J86" s="430"/>
    </row>
    <row r="87" spans="1:10" ht="20.100000000000001" customHeight="1">
      <c r="A87" s="449" t="s">
        <v>137</v>
      </c>
      <c r="B87" s="390"/>
      <c r="C87" s="390"/>
      <c r="D87" s="450"/>
      <c r="E87" s="114" t="s">
        <v>47</v>
      </c>
      <c r="F87" s="142"/>
      <c r="G87" s="419"/>
      <c r="H87" s="420"/>
      <c r="I87" s="420"/>
      <c r="J87" s="421"/>
    </row>
    <row r="88" spans="1:10" ht="20.100000000000001" customHeight="1">
      <c r="A88" s="392" t="s">
        <v>138</v>
      </c>
      <c r="B88" s="393"/>
      <c r="C88" s="393"/>
      <c r="D88" s="394"/>
      <c r="E88" s="114" t="s">
        <v>52</v>
      </c>
      <c r="F88" s="114" t="str">
        <f>IF(COUNTIF(F101:F150,"&lt;=0")=F80,"N/A",COUNTIF(F101:F150,"&lt;=0"))</f>
        <v>N/A</v>
      </c>
      <c r="G88" s="451"/>
      <c r="H88" s="452"/>
      <c r="I88" s="452"/>
      <c r="J88" s="453"/>
    </row>
    <row r="89" spans="1:10" ht="20.100000000000001" customHeight="1">
      <c r="A89" s="392" t="s">
        <v>139</v>
      </c>
      <c r="B89" s="393"/>
      <c r="C89" s="393"/>
      <c r="D89" s="394"/>
      <c r="E89" s="114" t="s">
        <v>47</v>
      </c>
      <c r="F89" s="90" t="str">
        <f>IFERROR(IRR($D$100:$D$150),"")</f>
        <v/>
      </c>
      <c r="G89" s="451"/>
      <c r="H89" s="452"/>
      <c r="I89" s="452"/>
      <c r="J89" s="453"/>
    </row>
    <row r="90" spans="1:10" ht="20.100000000000001" customHeight="1" thickBot="1">
      <c r="A90" s="416" t="s">
        <v>140</v>
      </c>
      <c r="B90" s="417"/>
      <c r="C90" s="417"/>
      <c r="D90" s="418"/>
      <c r="E90" s="39" t="s">
        <v>46</v>
      </c>
      <c r="F90" s="143">
        <f>NPV(F87,D101:D120)+F86</f>
        <v>0</v>
      </c>
      <c r="G90" s="454"/>
      <c r="H90" s="455"/>
      <c r="I90" s="455"/>
      <c r="J90" s="456"/>
    </row>
    <row r="91" spans="1:10" ht="13.9" thickBot="1">
      <c r="A91" s="444"/>
      <c r="B91" s="444"/>
      <c r="C91" s="444"/>
      <c r="D91" s="444"/>
      <c r="E91" s="118"/>
      <c r="F91" s="118"/>
      <c r="G91" s="457"/>
      <c r="H91" s="457"/>
      <c r="I91" s="457"/>
      <c r="J91" s="457"/>
    </row>
    <row r="92" spans="1:10" ht="35.1" customHeight="1">
      <c r="A92" s="431" t="s">
        <v>252</v>
      </c>
      <c r="B92" s="432"/>
      <c r="C92" s="432"/>
      <c r="D92" s="433"/>
      <c r="E92" s="139" t="s">
        <v>131</v>
      </c>
      <c r="F92" s="139" t="s">
        <v>45</v>
      </c>
      <c r="G92" s="441" t="s">
        <v>102</v>
      </c>
      <c r="H92" s="442"/>
      <c r="I92" s="442"/>
      <c r="J92" s="443"/>
    </row>
    <row r="93" spans="1:10" ht="29.25" customHeight="1" thickBot="1">
      <c r="A93" s="434" t="s">
        <v>141</v>
      </c>
      <c r="B93" s="435"/>
      <c r="C93" s="435"/>
      <c r="D93" s="436"/>
      <c r="E93" s="39" t="s">
        <v>44</v>
      </c>
      <c r="F93" s="144"/>
      <c r="G93" s="422"/>
      <c r="H93" s="423"/>
      <c r="I93" s="423"/>
      <c r="J93" s="424"/>
    </row>
    <row r="95" spans="1:10" ht="13.9" thickBot="1"/>
    <row r="96" spans="1:10" ht="35.1" customHeight="1">
      <c r="A96" s="425" t="s">
        <v>253</v>
      </c>
      <c r="B96" s="426"/>
      <c r="C96" s="426"/>
      <c r="D96" s="426"/>
      <c r="E96" s="426"/>
      <c r="F96" s="445"/>
    </row>
    <row r="97" spans="1:6" ht="20.100000000000001" customHeight="1">
      <c r="A97" s="446" t="s">
        <v>142</v>
      </c>
      <c r="B97" s="447"/>
      <c r="C97" s="447"/>
      <c r="D97" s="447"/>
      <c r="E97" s="447"/>
      <c r="F97" s="448"/>
    </row>
    <row r="98" spans="1:6" ht="20.100000000000001" customHeight="1">
      <c r="A98" s="145"/>
      <c r="B98" s="414" t="s">
        <v>143</v>
      </c>
      <c r="C98" s="414"/>
      <c r="D98" s="414" t="s">
        <v>144</v>
      </c>
      <c r="E98" s="414"/>
      <c r="F98" s="415"/>
    </row>
    <row r="99" spans="1:6" ht="20.100000000000001" customHeight="1" thickBot="1">
      <c r="A99" s="146" t="s">
        <v>145</v>
      </c>
      <c r="B99" s="147" t="s">
        <v>146</v>
      </c>
      <c r="C99" s="147" t="s">
        <v>147</v>
      </c>
      <c r="D99" s="147" t="s">
        <v>148</v>
      </c>
      <c r="E99" s="148" t="s">
        <v>149</v>
      </c>
      <c r="F99" s="149" t="s">
        <v>150</v>
      </c>
    </row>
    <row r="100" spans="1:6" ht="20.100000000000001" customHeight="1">
      <c r="A100" s="150">
        <v>0</v>
      </c>
      <c r="B100" s="151"/>
      <c r="C100" s="152"/>
      <c r="D100" s="153">
        <f>F100</f>
        <v>0</v>
      </c>
      <c r="E100" s="154"/>
      <c r="F100" s="151">
        <f>-F86</f>
        <v>0</v>
      </c>
    </row>
    <row r="101" spans="1:6" ht="20.100000000000001" customHeight="1">
      <c r="A101" s="155">
        <v>1</v>
      </c>
      <c r="B101" s="91" t="str">
        <f>IF(A101&lt;=$F$80,$I$75,"")</f>
        <v/>
      </c>
      <c r="C101" s="91" t="str">
        <f>IF(A101&lt;=$F$80,$J$75,"")</f>
        <v/>
      </c>
      <c r="D101" s="156" t="str">
        <f t="shared" ref="D101:D132" si="7">IFERROR(B101-C101,"")</f>
        <v/>
      </c>
      <c r="E101" s="91" t="str">
        <f>D101</f>
        <v/>
      </c>
      <c r="F101" s="91" t="str">
        <f t="shared" ref="F101:F132" si="8">IFERROR(E101+$F$100,"")</f>
        <v/>
      </c>
    </row>
    <row r="102" spans="1:6" ht="20.100000000000001" customHeight="1">
      <c r="A102" s="155">
        <v>2</v>
      </c>
      <c r="B102" s="91" t="str">
        <f>IF(A102&lt;=$F$80,B101,"")</f>
        <v/>
      </c>
      <c r="C102" s="91" t="str">
        <f>IF(A102&lt;=$F$80,C101,"")</f>
        <v/>
      </c>
      <c r="D102" s="156" t="str">
        <f t="shared" si="7"/>
        <v/>
      </c>
      <c r="E102" s="91" t="str">
        <f>IFERROR(D102+E101,"")</f>
        <v/>
      </c>
      <c r="F102" s="91" t="str">
        <f t="shared" si="8"/>
        <v/>
      </c>
    </row>
    <row r="103" spans="1:6" ht="20.100000000000001" customHeight="1">
      <c r="A103" s="155">
        <v>3</v>
      </c>
      <c r="B103" s="91" t="str">
        <f t="shared" ref="B103:B150" si="9">IF(A103&lt;=$F$80,B102,"")</f>
        <v/>
      </c>
      <c r="C103" s="91" t="str">
        <f t="shared" ref="C103:C150" si="10">IF(A103&lt;=$F$80,C102,"")</f>
        <v/>
      </c>
      <c r="D103" s="156" t="str">
        <f t="shared" si="7"/>
        <v/>
      </c>
      <c r="E103" s="91" t="str">
        <f t="shared" ref="E103:E150" si="11">IFERROR(D103+E102,"")</f>
        <v/>
      </c>
      <c r="F103" s="91" t="str">
        <f t="shared" si="8"/>
        <v/>
      </c>
    </row>
    <row r="104" spans="1:6" ht="20.100000000000001" customHeight="1">
      <c r="A104" s="155">
        <v>4</v>
      </c>
      <c r="B104" s="91" t="str">
        <f t="shared" si="9"/>
        <v/>
      </c>
      <c r="C104" s="91" t="str">
        <f t="shared" si="10"/>
        <v/>
      </c>
      <c r="D104" s="156" t="str">
        <f t="shared" si="7"/>
        <v/>
      </c>
      <c r="E104" s="91" t="str">
        <f t="shared" si="11"/>
        <v/>
      </c>
      <c r="F104" s="91" t="str">
        <f t="shared" si="8"/>
        <v/>
      </c>
    </row>
    <row r="105" spans="1:6" ht="20.100000000000001" customHeight="1">
      <c r="A105" s="155">
        <v>5</v>
      </c>
      <c r="B105" s="91" t="str">
        <f t="shared" si="9"/>
        <v/>
      </c>
      <c r="C105" s="91" t="str">
        <f t="shared" si="10"/>
        <v/>
      </c>
      <c r="D105" s="156" t="str">
        <f t="shared" si="7"/>
        <v/>
      </c>
      <c r="E105" s="91" t="str">
        <f t="shared" si="11"/>
        <v/>
      </c>
      <c r="F105" s="91" t="str">
        <f t="shared" si="8"/>
        <v/>
      </c>
    </row>
    <row r="106" spans="1:6" ht="20.100000000000001" customHeight="1">
      <c r="A106" s="155">
        <v>6</v>
      </c>
      <c r="B106" s="91" t="str">
        <f t="shared" si="9"/>
        <v/>
      </c>
      <c r="C106" s="91" t="str">
        <f t="shared" si="10"/>
        <v/>
      </c>
      <c r="D106" s="156" t="str">
        <f t="shared" si="7"/>
        <v/>
      </c>
      <c r="E106" s="91" t="str">
        <f t="shared" si="11"/>
        <v/>
      </c>
      <c r="F106" s="91" t="str">
        <f t="shared" si="8"/>
        <v/>
      </c>
    </row>
    <row r="107" spans="1:6" ht="20.100000000000001" customHeight="1">
      <c r="A107" s="155">
        <v>7</v>
      </c>
      <c r="B107" s="91" t="str">
        <f t="shared" si="9"/>
        <v/>
      </c>
      <c r="C107" s="91" t="str">
        <f t="shared" si="10"/>
        <v/>
      </c>
      <c r="D107" s="156" t="str">
        <f t="shared" si="7"/>
        <v/>
      </c>
      <c r="E107" s="91" t="str">
        <f t="shared" si="11"/>
        <v/>
      </c>
      <c r="F107" s="91" t="str">
        <f t="shared" si="8"/>
        <v/>
      </c>
    </row>
    <row r="108" spans="1:6" ht="20.100000000000001" customHeight="1">
      <c r="A108" s="155">
        <v>8</v>
      </c>
      <c r="B108" s="91" t="str">
        <f t="shared" si="9"/>
        <v/>
      </c>
      <c r="C108" s="91" t="str">
        <f t="shared" si="10"/>
        <v/>
      </c>
      <c r="D108" s="156" t="str">
        <f t="shared" si="7"/>
        <v/>
      </c>
      <c r="E108" s="91" t="str">
        <f t="shared" si="11"/>
        <v/>
      </c>
      <c r="F108" s="91" t="str">
        <f t="shared" si="8"/>
        <v/>
      </c>
    </row>
    <row r="109" spans="1:6" ht="20.100000000000001" customHeight="1">
      <c r="A109" s="155">
        <v>9</v>
      </c>
      <c r="B109" s="91" t="str">
        <f t="shared" si="9"/>
        <v/>
      </c>
      <c r="C109" s="91" t="str">
        <f t="shared" si="10"/>
        <v/>
      </c>
      <c r="D109" s="156" t="str">
        <f t="shared" si="7"/>
        <v/>
      </c>
      <c r="E109" s="91" t="str">
        <f t="shared" si="11"/>
        <v/>
      </c>
      <c r="F109" s="91" t="str">
        <f t="shared" si="8"/>
        <v/>
      </c>
    </row>
    <row r="110" spans="1:6" ht="20.100000000000001" customHeight="1">
      <c r="A110" s="155">
        <v>10</v>
      </c>
      <c r="B110" s="91" t="str">
        <f t="shared" si="9"/>
        <v/>
      </c>
      <c r="C110" s="91" t="str">
        <f t="shared" si="10"/>
        <v/>
      </c>
      <c r="D110" s="156" t="str">
        <f t="shared" si="7"/>
        <v/>
      </c>
      <c r="E110" s="91" t="str">
        <f t="shared" si="11"/>
        <v/>
      </c>
      <c r="F110" s="91" t="str">
        <f t="shared" si="8"/>
        <v/>
      </c>
    </row>
    <row r="111" spans="1:6" ht="20.100000000000001" customHeight="1">
      <c r="A111" s="155">
        <v>11</v>
      </c>
      <c r="B111" s="91" t="str">
        <f t="shared" si="9"/>
        <v/>
      </c>
      <c r="C111" s="91" t="str">
        <f t="shared" si="10"/>
        <v/>
      </c>
      <c r="D111" s="156" t="str">
        <f t="shared" si="7"/>
        <v/>
      </c>
      <c r="E111" s="91" t="str">
        <f t="shared" si="11"/>
        <v/>
      </c>
      <c r="F111" s="91" t="str">
        <f t="shared" si="8"/>
        <v/>
      </c>
    </row>
    <row r="112" spans="1:6" ht="20.100000000000001" customHeight="1">
      <c r="A112" s="155">
        <v>12</v>
      </c>
      <c r="B112" s="91" t="str">
        <f t="shared" si="9"/>
        <v/>
      </c>
      <c r="C112" s="91" t="str">
        <f t="shared" si="10"/>
        <v/>
      </c>
      <c r="D112" s="156" t="str">
        <f t="shared" si="7"/>
        <v/>
      </c>
      <c r="E112" s="91" t="str">
        <f t="shared" si="11"/>
        <v/>
      </c>
      <c r="F112" s="91" t="str">
        <f t="shared" si="8"/>
        <v/>
      </c>
    </row>
    <row r="113" spans="1:6" ht="20.100000000000001" customHeight="1">
      <c r="A113" s="155">
        <v>13</v>
      </c>
      <c r="B113" s="91" t="str">
        <f t="shared" si="9"/>
        <v/>
      </c>
      <c r="C113" s="91" t="str">
        <f t="shared" si="10"/>
        <v/>
      </c>
      <c r="D113" s="156" t="str">
        <f t="shared" si="7"/>
        <v/>
      </c>
      <c r="E113" s="91" t="str">
        <f t="shared" si="11"/>
        <v/>
      </c>
      <c r="F113" s="91" t="str">
        <f t="shared" si="8"/>
        <v/>
      </c>
    </row>
    <row r="114" spans="1:6" ht="20.100000000000001" customHeight="1">
      <c r="A114" s="155">
        <v>14</v>
      </c>
      <c r="B114" s="91" t="str">
        <f t="shared" si="9"/>
        <v/>
      </c>
      <c r="C114" s="91" t="str">
        <f t="shared" si="10"/>
        <v/>
      </c>
      <c r="D114" s="156" t="str">
        <f t="shared" si="7"/>
        <v/>
      </c>
      <c r="E114" s="91" t="str">
        <f t="shared" si="11"/>
        <v/>
      </c>
      <c r="F114" s="91" t="str">
        <f t="shared" si="8"/>
        <v/>
      </c>
    </row>
    <row r="115" spans="1:6" ht="20.100000000000001" customHeight="1">
      <c r="A115" s="155">
        <v>15</v>
      </c>
      <c r="B115" s="91" t="str">
        <f t="shared" si="9"/>
        <v/>
      </c>
      <c r="C115" s="91" t="str">
        <f t="shared" si="10"/>
        <v/>
      </c>
      <c r="D115" s="156" t="str">
        <f t="shared" si="7"/>
        <v/>
      </c>
      <c r="E115" s="91" t="str">
        <f t="shared" si="11"/>
        <v/>
      </c>
      <c r="F115" s="91" t="str">
        <f t="shared" si="8"/>
        <v/>
      </c>
    </row>
    <row r="116" spans="1:6" ht="20.100000000000001" customHeight="1">
      <c r="A116" s="155">
        <v>16</v>
      </c>
      <c r="B116" s="91" t="str">
        <f t="shared" si="9"/>
        <v/>
      </c>
      <c r="C116" s="91" t="str">
        <f t="shared" si="10"/>
        <v/>
      </c>
      <c r="D116" s="156" t="str">
        <f t="shared" si="7"/>
        <v/>
      </c>
      <c r="E116" s="91" t="str">
        <f t="shared" si="11"/>
        <v/>
      </c>
      <c r="F116" s="91" t="str">
        <f t="shared" si="8"/>
        <v/>
      </c>
    </row>
    <row r="117" spans="1:6" ht="20.100000000000001" customHeight="1">
      <c r="A117" s="155">
        <v>17</v>
      </c>
      <c r="B117" s="91" t="str">
        <f t="shared" si="9"/>
        <v/>
      </c>
      <c r="C117" s="91" t="str">
        <f t="shared" si="10"/>
        <v/>
      </c>
      <c r="D117" s="156" t="str">
        <f t="shared" si="7"/>
        <v/>
      </c>
      <c r="E117" s="91" t="str">
        <f t="shared" si="11"/>
        <v/>
      </c>
      <c r="F117" s="91" t="str">
        <f t="shared" si="8"/>
        <v/>
      </c>
    </row>
    <row r="118" spans="1:6" ht="20.100000000000001" customHeight="1">
      <c r="A118" s="155">
        <v>18</v>
      </c>
      <c r="B118" s="91" t="str">
        <f t="shared" si="9"/>
        <v/>
      </c>
      <c r="C118" s="91" t="str">
        <f t="shared" si="10"/>
        <v/>
      </c>
      <c r="D118" s="156" t="str">
        <f t="shared" si="7"/>
        <v/>
      </c>
      <c r="E118" s="91" t="str">
        <f t="shared" si="11"/>
        <v/>
      </c>
      <c r="F118" s="91" t="str">
        <f t="shared" si="8"/>
        <v/>
      </c>
    </row>
    <row r="119" spans="1:6" ht="20.100000000000001" customHeight="1">
      <c r="A119" s="155">
        <v>19</v>
      </c>
      <c r="B119" s="91" t="str">
        <f t="shared" si="9"/>
        <v/>
      </c>
      <c r="C119" s="91" t="str">
        <f t="shared" si="10"/>
        <v/>
      </c>
      <c r="D119" s="156" t="str">
        <f t="shared" si="7"/>
        <v/>
      </c>
      <c r="E119" s="91" t="str">
        <f t="shared" si="11"/>
        <v/>
      </c>
      <c r="F119" s="91" t="str">
        <f t="shared" si="8"/>
        <v/>
      </c>
    </row>
    <row r="120" spans="1:6" ht="20.100000000000001" customHeight="1">
      <c r="A120" s="155">
        <v>20</v>
      </c>
      <c r="B120" s="91" t="str">
        <f t="shared" si="9"/>
        <v/>
      </c>
      <c r="C120" s="91" t="str">
        <f t="shared" si="10"/>
        <v/>
      </c>
      <c r="D120" s="156" t="str">
        <f t="shared" si="7"/>
        <v/>
      </c>
      <c r="E120" s="91" t="str">
        <f t="shared" si="11"/>
        <v/>
      </c>
      <c r="F120" s="91" t="str">
        <f t="shared" si="8"/>
        <v/>
      </c>
    </row>
    <row r="121" spans="1:6" ht="20.100000000000001" customHeight="1">
      <c r="A121" s="155">
        <v>21</v>
      </c>
      <c r="B121" s="91" t="str">
        <f t="shared" si="9"/>
        <v/>
      </c>
      <c r="C121" s="91" t="str">
        <f t="shared" si="10"/>
        <v/>
      </c>
      <c r="D121" s="156" t="str">
        <f t="shared" si="7"/>
        <v/>
      </c>
      <c r="E121" s="91" t="str">
        <f t="shared" si="11"/>
        <v/>
      </c>
      <c r="F121" s="91" t="str">
        <f t="shared" si="8"/>
        <v/>
      </c>
    </row>
    <row r="122" spans="1:6" ht="20.100000000000001" customHeight="1">
      <c r="A122" s="155">
        <v>22</v>
      </c>
      <c r="B122" s="91" t="str">
        <f t="shared" si="9"/>
        <v/>
      </c>
      <c r="C122" s="91" t="str">
        <f t="shared" si="10"/>
        <v/>
      </c>
      <c r="D122" s="156" t="str">
        <f t="shared" si="7"/>
        <v/>
      </c>
      <c r="E122" s="91" t="str">
        <f t="shared" si="11"/>
        <v/>
      </c>
      <c r="F122" s="91" t="str">
        <f t="shared" si="8"/>
        <v/>
      </c>
    </row>
    <row r="123" spans="1:6" ht="20.100000000000001" customHeight="1">
      <c r="A123" s="155">
        <v>23</v>
      </c>
      <c r="B123" s="91" t="str">
        <f t="shared" si="9"/>
        <v/>
      </c>
      <c r="C123" s="91" t="str">
        <f t="shared" si="10"/>
        <v/>
      </c>
      <c r="D123" s="156" t="str">
        <f t="shared" si="7"/>
        <v/>
      </c>
      <c r="E123" s="91" t="str">
        <f t="shared" si="11"/>
        <v/>
      </c>
      <c r="F123" s="91" t="str">
        <f>IFERROR(E123+$F$100,"")</f>
        <v/>
      </c>
    </row>
    <row r="124" spans="1:6" ht="20.100000000000001" customHeight="1">
      <c r="A124" s="155">
        <v>24</v>
      </c>
      <c r="B124" s="91" t="str">
        <f t="shared" si="9"/>
        <v/>
      </c>
      <c r="C124" s="91" t="str">
        <f t="shared" si="10"/>
        <v/>
      </c>
      <c r="D124" s="156" t="str">
        <f t="shared" si="7"/>
        <v/>
      </c>
      <c r="E124" s="91" t="str">
        <f t="shared" si="11"/>
        <v/>
      </c>
      <c r="F124" s="91" t="str">
        <f t="shared" si="8"/>
        <v/>
      </c>
    </row>
    <row r="125" spans="1:6" ht="20.100000000000001" customHeight="1">
      <c r="A125" s="155">
        <v>25</v>
      </c>
      <c r="B125" s="91" t="str">
        <f t="shared" si="9"/>
        <v/>
      </c>
      <c r="C125" s="91" t="str">
        <f t="shared" si="10"/>
        <v/>
      </c>
      <c r="D125" s="156" t="str">
        <f t="shared" si="7"/>
        <v/>
      </c>
      <c r="E125" s="91" t="str">
        <f t="shared" si="11"/>
        <v/>
      </c>
      <c r="F125" s="91" t="str">
        <f t="shared" si="8"/>
        <v/>
      </c>
    </row>
    <row r="126" spans="1:6" ht="20.100000000000001" customHeight="1">
      <c r="A126" s="155">
        <v>26</v>
      </c>
      <c r="B126" s="91" t="str">
        <f t="shared" si="9"/>
        <v/>
      </c>
      <c r="C126" s="91" t="str">
        <f t="shared" si="10"/>
        <v/>
      </c>
      <c r="D126" s="156" t="str">
        <f t="shared" si="7"/>
        <v/>
      </c>
      <c r="E126" s="91" t="str">
        <f t="shared" si="11"/>
        <v/>
      </c>
      <c r="F126" s="91" t="str">
        <f t="shared" si="8"/>
        <v/>
      </c>
    </row>
    <row r="127" spans="1:6" ht="20.100000000000001" customHeight="1">
      <c r="A127" s="155">
        <v>27</v>
      </c>
      <c r="B127" s="91" t="str">
        <f t="shared" si="9"/>
        <v/>
      </c>
      <c r="C127" s="91" t="str">
        <f t="shared" si="10"/>
        <v/>
      </c>
      <c r="D127" s="156" t="str">
        <f t="shared" si="7"/>
        <v/>
      </c>
      <c r="E127" s="91" t="str">
        <f t="shared" si="11"/>
        <v/>
      </c>
      <c r="F127" s="91" t="str">
        <f t="shared" si="8"/>
        <v/>
      </c>
    </row>
    <row r="128" spans="1:6" ht="20.100000000000001" customHeight="1">
      <c r="A128" s="155">
        <v>28</v>
      </c>
      <c r="B128" s="91" t="str">
        <f t="shared" si="9"/>
        <v/>
      </c>
      <c r="C128" s="91" t="str">
        <f t="shared" si="10"/>
        <v/>
      </c>
      <c r="D128" s="156" t="str">
        <f t="shared" si="7"/>
        <v/>
      </c>
      <c r="E128" s="91" t="str">
        <f t="shared" si="11"/>
        <v/>
      </c>
      <c r="F128" s="91" t="str">
        <f t="shared" si="8"/>
        <v/>
      </c>
    </row>
    <row r="129" spans="1:6" ht="20.100000000000001" customHeight="1">
      <c r="A129" s="155">
        <v>29</v>
      </c>
      <c r="B129" s="91" t="str">
        <f t="shared" si="9"/>
        <v/>
      </c>
      <c r="C129" s="91" t="str">
        <f t="shared" si="10"/>
        <v/>
      </c>
      <c r="D129" s="156" t="str">
        <f t="shared" si="7"/>
        <v/>
      </c>
      <c r="E129" s="91" t="str">
        <f t="shared" si="11"/>
        <v/>
      </c>
      <c r="F129" s="91" t="str">
        <f t="shared" si="8"/>
        <v/>
      </c>
    </row>
    <row r="130" spans="1:6" ht="20.100000000000001" customHeight="1">
      <c r="A130" s="155">
        <v>30</v>
      </c>
      <c r="B130" s="91" t="str">
        <f t="shared" si="9"/>
        <v/>
      </c>
      <c r="C130" s="91" t="str">
        <f t="shared" si="10"/>
        <v/>
      </c>
      <c r="D130" s="156" t="str">
        <f t="shared" si="7"/>
        <v/>
      </c>
      <c r="E130" s="91" t="str">
        <f t="shared" si="11"/>
        <v/>
      </c>
      <c r="F130" s="91" t="str">
        <f t="shared" si="8"/>
        <v/>
      </c>
    </row>
    <row r="131" spans="1:6" ht="20.100000000000001" customHeight="1">
      <c r="A131" s="155">
        <v>31</v>
      </c>
      <c r="B131" s="91" t="str">
        <f t="shared" si="9"/>
        <v/>
      </c>
      <c r="C131" s="91" t="str">
        <f t="shared" si="10"/>
        <v/>
      </c>
      <c r="D131" s="156" t="str">
        <f t="shared" si="7"/>
        <v/>
      </c>
      <c r="E131" s="91" t="str">
        <f t="shared" si="11"/>
        <v/>
      </c>
      <c r="F131" s="91" t="str">
        <f t="shared" si="8"/>
        <v/>
      </c>
    </row>
    <row r="132" spans="1:6" ht="20.100000000000001" customHeight="1">
      <c r="A132" s="155">
        <v>32</v>
      </c>
      <c r="B132" s="91" t="str">
        <f t="shared" si="9"/>
        <v/>
      </c>
      <c r="C132" s="91" t="str">
        <f t="shared" si="10"/>
        <v/>
      </c>
      <c r="D132" s="156" t="str">
        <f t="shared" si="7"/>
        <v/>
      </c>
      <c r="E132" s="91" t="str">
        <f t="shared" si="11"/>
        <v/>
      </c>
      <c r="F132" s="91" t="str">
        <f t="shared" si="8"/>
        <v/>
      </c>
    </row>
    <row r="133" spans="1:6" ht="20.100000000000001" customHeight="1">
      <c r="A133" s="155">
        <v>33</v>
      </c>
      <c r="B133" s="91" t="str">
        <f t="shared" si="9"/>
        <v/>
      </c>
      <c r="C133" s="91" t="str">
        <f t="shared" si="10"/>
        <v/>
      </c>
      <c r="D133" s="156" t="str">
        <f t="shared" ref="D133:D150" si="12">IFERROR(B133-C133,"")</f>
        <v/>
      </c>
      <c r="E133" s="91" t="str">
        <f t="shared" si="11"/>
        <v/>
      </c>
      <c r="F133" s="91" t="str">
        <f t="shared" ref="F133:F150" si="13">IFERROR(E133+$F$100,"")</f>
        <v/>
      </c>
    </row>
    <row r="134" spans="1:6" ht="20.100000000000001" customHeight="1">
      <c r="A134" s="155">
        <v>34</v>
      </c>
      <c r="B134" s="91" t="str">
        <f t="shared" si="9"/>
        <v/>
      </c>
      <c r="C134" s="91" t="str">
        <f t="shared" si="10"/>
        <v/>
      </c>
      <c r="D134" s="156" t="str">
        <f t="shared" si="12"/>
        <v/>
      </c>
      <c r="E134" s="91" t="str">
        <f t="shared" si="11"/>
        <v/>
      </c>
      <c r="F134" s="91" t="str">
        <f t="shared" si="13"/>
        <v/>
      </c>
    </row>
    <row r="135" spans="1:6" ht="20.100000000000001" customHeight="1">
      <c r="A135" s="155">
        <v>35</v>
      </c>
      <c r="B135" s="91" t="str">
        <f t="shared" si="9"/>
        <v/>
      </c>
      <c r="C135" s="91" t="str">
        <f t="shared" si="10"/>
        <v/>
      </c>
      <c r="D135" s="156" t="str">
        <f t="shared" si="12"/>
        <v/>
      </c>
      <c r="E135" s="91" t="str">
        <f t="shared" si="11"/>
        <v/>
      </c>
      <c r="F135" s="91" t="str">
        <f t="shared" si="13"/>
        <v/>
      </c>
    </row>
    <row r="136" spans="1:6" ht="20.100000000000001" customHeight="1">
      <c r="A136" s="155">
        <v>36</v>
      </c>
      <c r="B136" s="91" t="str">
        <f t="shared" si="9"/>
        <v/>
      </c>
      <c r="C136" s="91" t="str">
        <f t="shared" si="10"/>
        <v/>
      </c>
      <c r="D136" s="156" t="str">
        <f t="shared" si="12"/>
        <v/>
      </c>
      <c r="E136" s="91" t="str">
        <f t="shared" si="11"/>
        <v/>
      </c>
      <c r="F136" s="91" t="str">
        <f t="shared" si="13"/>
        <v/>
      </c>
    </row>
    <row r="137" spans="1:6" ht="20.100000000000001" customHeight="1">
      <c r="A137" s="155">
        <v>37</v>
      </c>
      <c r="B137" s="91" t="str">
        <f t="shared" si="9"/>
        <v/>
      </c>
      <c r="C137" s="91" t="str">
        <f t="shared" si="10"/>
        <v/>
      </c>
      <c r="D137" s="156" t="str">
        <f t="shared" si="12"/>
        <v/>
      </c>
      <c r="E137" s="91" t="str">
        <f t="shared" si="11"/>
        <v/>
      </c>
      <c r="F137" s="91" t="str">
        <f t="shared" si="13"/>
        <v/>
      </c>
    </row>
    <row r="138" spans="1:6" ht="20.100000000000001" customHeight="1">
      <c r="A138" s="155">
        <v>38</v>
      </c>
      <c r="B138" s="91" t="str">
        <f t="shared" si="9"/>
        <v/>
      </c>
      <c r="C138" s="91" t="str">
        <f t="shared" si="10"/>
        <v/>
      </c>
      <c r="D138" s="156" t="str">
        <f t="shared" si="12"/>
        <v/>
      </c>
      <c r="E138" s="91" t="str">
        <f t="shared" si="11"/>
        <v/>
      </c>
      <c r="F138" s="91" t="str">
        <f t="shared" si="13"/>
        <v/>
      </c>
    </row>
    <row r="139" spans="1:6" ht="20.100000000000001" customHeight="1">
      <c r="A139" s="155">
        <v>39</v>
      </c>
      <c r="B139" s="91" t="str">
        <f t="shared" si="9"/>
        <v/>
      </c>
      <c r="C139" s="91" t="str">
        <f t="shared" si="10"/>
        <v/>
      </c>
      <c r="D139" s="156" t="str">
        <f t="shared" si="12"/>
        <v/>
      </c>
      <c r="E139" s="91" t="str">
        <f t="shared" si="11"/>
        <v/>
      </c>
      <c r="F139" s="91" t="str">
        <f t="shared" si="13"/>
        <v/>
      </c>
    </row>
    <row r="140" spans="1:6" ht="20.100000000000001" customHeight="1">
      <c r="A140" s="155">
        <v>40</v>
      </c>
      <c r="B140" s="91" t="str">
        <f t="shared" si="9"/>
        <v/>
      </c>
      <c r="C140" s="91" t="str">
        <f t="shared" si="10"/>
        <v/>
      </c>
      <c r="D140" s="156" t="str">
        <f t="shared" si="12"/>
        <v/>
      </c>
      <c r="E140" s="91" t="str">
        <f t="shared" si="11"/>
        <v/>
      </c>
      <c r="F140" s="91" t="str">
        <f t="shared" si="13"/>
        <v/>
      </c>
    </row>
    <row r="141" spans="1:6" ht="20.100000000000001" customHeight="1">
      <c r="A141" s="155">
        <v>41</v>
      </c>
      <c r="B141" s="91" t="str">
        <f t="shared" si="9"/>
        <v/>
      </c>
      <c r="C141" s="91" t="str">
        <f t="shared" si="10"/>
        <v/>
      </c>
      <c r="D141" s="156" t="str">
        <f t="shared" si="12"/>
        <v/>
      </c>
      <c r="E141" s="91" t="str">
        <f t="shared" si="11"/>
        <v/>
      </c>
      <c r="F141" s="91" t="str">
        <f t="shared" si="13"/>
        <v/>
      </c>
    </row>
    <row r="142" spans="1:6" ht="20.100000000000001" customHeight="1">
      <c r="A142" s="155">
        <v>42</v>
      </c>
      <c r="B142" s="91" t="str">
        <f t="shared" si="9"/>
        <v/>
      </c>
      <c r="C142" s="91" t="str">
        <f t="shared" si="10"/>
        <v/>
      </c>
      <c r="D142" s="156" t="str">
        <f t="shared" si="12"/>
        <v/>
      </c>
      <c r="E142" s="91" t="str">
        <f t="shared" si="11"/>
        <v/>
      </c>
      <c r="F142" s="91" t="str">
        <f t="shared" si="13"/>
        <v/>
      </c>
    </row>
    <row r="143" spans="1:6" ht="20.100000000000001" customHeight="1">
      <c r="A143" s="155">
        <v>43</v>
      </c>
      <c r="B143" s="91" t="str">
        <f t="shared" si="9"/>
        <v/>
      </c>
      <c r="C143" s="91" t="str">
        <f t="shared" si="10"/>
        <v/>
      </c>
      <c r="D143" s="156" t="str">
        <f t="shared" si="12"/>
        <v/>
      </c>
      <c r="E143" s="91" t="str">
        <f t="shared" si="11"/>
        <v/>
      </c>
      <c r="F143" s="91" t="str">
        <f t="shared" si="13"/>
        <v/>
      </c>
    </row>
    <row r="144" spans="1:6" ht="20.100000000000001" customHeight="1">
      <c r="A144" s="155">
        <v>44</v>
      </c>
      <c r="B144" s="91" t="str">
        <f t="shared" si="9"/>
        <v/>
      </c>
      <c r="C144" s="91" t="str">
        <f t="shared" si="10"/>
        <v/>
      </c>
      <c r="D144" s="156" t="str">
        <f t="shared" si="12"/>
        <v/>
      </c>
      <c r="E144" s="91" t="str">
        <f t="shared" si="11"/>
        <v/>
      </c>
      <c r="F144" s="91" t="str">
        <f t="shared" si="13"/>
        <v/>
      </c>
    </row>
    <row r="145" spans="1:6" ht="20.100000000000001" customHeight="1">
      <c r="A145" s="155">
        <v>45</v>
      </c>
      <c r="B145" s="91" t="str">
        <f t="shared" si="9"/>
        <v/>
      </c>
      <c r="C145" s="91" t="str">
        <f t="shared" si="10"/>
        <v/>
      </c>
      <c r="D145" s="156" t="str">
        <f t="shared" si="12"/>
        <v/>
      </c>
      <c r="E145" s="91" t="str">
        <f t="shared" si="11"/>
        <v/>
      </c>
      <c r="F145" s="91" t="str">
        <f t="shared" si="13"/>
        <v/>
      </c>
    </row>
    <row r="146" spans="1:6" ht="20.100000000000001" customHeight="1">
      <c r="A146" s="155">
        <v>46</v>
      </c>
      <c r="B146" s="91" t="str">
        <f t="shared" si="9"/>
        <v/>
      </c>
      <c r="C146" s="91" t="str">
        <f t="shared" si="10"/>
        <v/>
      </c>
      <c r="D146" s="156" t="str">
        <f t="shared" si="12"/>
        <v/>
      </c>
      <c r="E146" s="91" t="str">
        <f t="shared" si="11"/>
        <v/>
      </c>
      <c r="F146" s="91" t="str">
        <f t="shared" si="13"/>
        <v/>
      </c>
    </row>
    <row r="147" spans="1:6" ht="20.100000000000001" customHeight="1">
      <c r="A147" s="155">
        <v>47</v>
      </c>
      <c r="B147" s="91" t="str">
        <f t="shared" si="9"/>
        <v/>
      </c>
      <c r="C147" s="91" t="str">
        <f t="shared" si="10"/>
        <v/>
      </c>
      <c r="D147" s="156" t="str">
        <f t="shared" si="12"/>
        <v/>
      </c>
      <c r="E147" s="91" t="str">
        <f t="shared" si="11"/>
        <v/>
      </c>
      <c r="F147" s="91" t="str">
        <f t="shared" si="13"/>
        <v/>
      </c>
    </row>
    <row r="148" spans="1:6" ht="20.100000000000001" customHeight="1">
      <c r="A148" s="155">
        <v>48</v>
      </c>
      <c r="B148" s="91" t="str">
        <f t="shared" si="9"/>
        <v/>
      </c>
      <c r="C148" s="91" t="str">
        <f t="shared" si="10"/>
        <v/>
      </c>
      <c r="D148" s="156" t="str">
        <f t="shared" si="12"/>
        <v/>
      </c>
      <c r="E148" s="91" t="str">
        <f t="shared" si="11"/>
        <v/>
      </c>
      <c r="F148" s="91" t="str">
        <f t="shared" si="13"/>
        <v/>
      </c>
    </row>
    <row r="149" spans="1:6" ht="20.100000000000001" customHeight="1">
      <c r="A149" s="155">
        <v>49</v>
      </c>
      <c r="B149" s="91" t="str">
        <f t="shared" si="9"/>
        <v/>
      </c>
      <c r="C149" s="91" t="str">
        <f t="shared" si="10"/>
        <v/>
      </c>
      <c r="D149" s="156" t="str">
        <f t="shared" si="12"/>
        <v/>
      </c>
      <c r="E149" s="91" t="str">
        <f t="shared" si="11"/>
        <v/>
      </c>
      <c r="F149" s="91" t="str">
        <f t="shared" si="13"/>
        <v/>
      </c>
    </row>
    <row r="150" spans="1:6" ht="20.100000000000001" customHeight="1">
      <c r="A150" s="155">
        <v>50</v>
      </c>
      <c r="B150" s="91" t="str">
        <f t="shared" si="9"/>
        <v/>
      </c>
      <c r="C150" s="91" t="str">
        <f t="shared" si="10"/>
        <v/>
      </c>
      <c r="D150" s="156" t="str">
        <f t="shared" si="12"/>
        <v/>
      </c>
      <c r="E150" s="91" t="str">
        <f t="shared" si="11"/>
        <v/>
      </c>
      <c r="F150" s="91" t="str">
        <f t="shared" si="13"/>
        <v/>
      </c>
    </row>
    <row r="153" spans="1:6" ht="27.75" thickBot="1">
      <c r="A153" s="157" t="s">
        <v>151</v>
      </c>
    </row>
  </sheetData>
  <mergeCells count="111">
    <mergeCell ref="G89:J89"/>
    <mergeCell ref="G90:J90"/>
    <mergeCell ref="G91:J91"/>
    <mergeCell ref="G92:J92"/>
    <mergeCell ref="B73:C73"/>
    <mergeCell ref="B74:C74"/>
    <mergeCell ref="B70:C70"/>
    <mergeCell ref="B71:C71"/>
    <mergeCell ref="G80:J80"/>
    <mergeCell ref="A78:D79"/>
    <mergeCell ref="E78:E79"/>
    <mergeCell ref="F78:F79"/>
    <mergeCell ref="G78:J78"/>
    <mergeCell ref="G79:J79"/>
    <mergeCell ref="D98:F98"/>
    <mergeCell ref="A90:D90"/>
    <mergeCell ref="G87:J87"/>
    <mergeCell ref="G93:J93"/>
    <mergeCell ref="A85:D85"/>
    <mergeCell ref="A88:D88"/>
    <mergeCell ref="A89:D89"/>
    <mergeCell ref="G81:J81"/>
    <mergeCell ref="B98:C98"/>
    <mergeCell ref="A92:D92"/>
    <mergeCell ref="A93:D93"/>
    <mergeCell ref="G83:J83"/>
    <mergeCell ref="G84:J84"/>
    <mergeCell ref="G85:J85"/>
    <mergeCell ref="G86:J86"/>
    <mergeCell ref="A91:D91"/>
    <mergeCell ref="A96:F96"/>
    <mergeCell ref="A97:F97"/>
    <mergeCell ref="A81:D81"/>
    <mergeCell ref="A83:D83"/>
    <mergeCell ref="A84:D84"/>
    <mergeCell ref="A86:D86"/>
    <mergeCell ref="A87:D87"/>
    <mergeCell ref="G88:J88"/>
    <mergeCell ref="A1:I1"/>
    <mergeCell ref="G82:J82"/>
    <mergeCell ref="A80:D80"/>
    <mergeCell ref="A82:D82"/>
    <mergeCell ref="G56:H56"/>
    <mergeCell ref="I56:J56"/>
    <mergeCell ref="B60:C60"/>
    <mergeCell ref="B61:C61"/>
    <mergeCell ref="B66:C66"/>
    <mergeCell ref="B65:C65"/>
    <mergeCell ref="B64:C64"/>
    <mergeCell ref="B59:C59"/>
    <mergeCell ref="B67:C67"/>
    <mergeCell ref="B68:C68"/>
    <mergeCell ref="B62:C62"/>
    <mergeCell ref="B63:C63"/>
    <mergeCell ref="B69:C69"/>
    <mergeCell ref="B56:F56"/>
    <mergeCell ref="A56:A57"/>
    <mergeCell ref="E7:I7"/>
    <mergeCell ref="E4:I4"/>
    <mergeCell ref="B36:C36"/>
    <mergeCell ref="B38:C38"/>
    <mergeCell ref="B39:C39"/>
    <mergeCell ref="A19:A20"/>
    <mergeCell ref="B19:B20"/>
    <mergeCell ref="C19:C20"/>
    <mergeCell ref="A3:I3"/>
    <mergeCell ref="E5:I5"/>
    <mergeCell ref="D19:H20"/>
    <mergeCell ref="E15:I15"/>
    <mergeCell ref="E6:I6"/>
    <mergeCell ref="E8:I8"/>
    <mergeCell ref="E9:I9"/>
    <mergeCell ref="E10:I10"/>
    <mergeCell ref="E11:I11"/>
    <mergeCell ref="E12:I12"/>
    <mergeCell ref="E13:I13"/>
    <mergeCell ref="E14:I14"/>
    <mergeCell ref="A18:H18"/>
    <mergeCell ref="K75:N75"/>
    <mergeCell ref="K70:N70"/>
    <mergeCell ref="K71:N71"/>
    <mergeCell ref="K72:N72"/>
    <mergeCell ref="K73:N73"/>
    <mergeCell ref="K74:N74"/>
    <mergeCell ref="K66:N66"/>
    <mergeCell ref="K67:N67"/>
    <mergeCell ref="K68:N68"/>
    <mergeCell ref="K69:N69"/>
    <mergeCell ref="B50:C50"/>
    <mergeCell ref="B37:C37"/>
    <mergeCell ref="B46:C46"/>
    <mergeCell ref="B47:C47"/>
    <mergeCell ref="B48:C48"/>
    <mergeCell ref="A52:I52"/>
    <mergeCell ref="K63:N63"/>
    <mergeCell ref="K64:N64"/>
    <mergeCell ref="K65:N65"/>
    <mergeCell ref="K56:N56"/>
    <mergeCell ref="K57:N57"/>
    <mergeCell ref="K58:N58"/>
    <mergeCell ref="K59:N59"/>
    <mergeCell ref="K60:N60"/>
    <mergeCell ref="K61:N61"/>
    <mergeCell ref="K62:N62"/>
    <mergeCell ref="B49:C49"/>
    <mergeCell ref="B41:C41"/>
    <mergeCell ref="B42:C42"/>
    <mergeCell ref="B43:C43"/>
    <mergeCell ref="B45:C45"/>
    <mergeCell ref="B44:C44"/>
    <mergeCell ref="B40:C40"/>
  </mergeCells>
  <phoneticPr fontId="4" type="noConversion"/>
  <conditionalFormatting sqref="B5 C21:C33 B27:B28 F38:H50">
    <cfRule type="expression" dxfId="11" priority="5">
      <formula>NOT(_xlfn.ISFORMULA(B5))</formula>
    </cfRule>
  </conditionalFormatting>
  <conditionalFormatting sqref="B31 I65:J65 G70:G71 G75:J75 F83">
    <cfRule type="expression" dxfId="10" priority="12">
      <formula>NOT(_xlfn.ISFORMULA(B31))</formula>
    </cfRule>
  </conditionalFormatting>
  <conditionalFormatting sqref="D5:D15 B15">
    <cfRule type="expression" dxfId="9" priority="1">
      <formula>NOT(_xlfn.ISFORMULA(B5))</formula>
    </cfRule>
  </conditionalFormatting>
  <conditionalFormatting sqref="E59:E60 E61:F61 E62 E63:F63 E64:E65 E65:F65 I65:J65 G66:J66 E67:J67 G68:G71 I68:I71 E70:E71 E72:J72 G75:J75">
    <cfRule type="cellIs" dxfId="8" priority="32" operator="lessThan">
      <formula>0</formula>
    </cfRule>
  </conditionalFormatting>
  <conditionalFormatting sqref="F88:F90 D100 F100 B101:F150">
    <cfRule type="expression" dxfId="6" priority="10">
      <formula>NOT(_xlfn.ISFORMULA(B88))</formula>
    </cfRule>
  </conditionalFormatting>
  <pageMargins left="0.25" right="0.25" top="0.75" bottom="0.75" header="0.3" footer="0.3"/>
  <pageSetup paperSize="8" scale="90" fitToHeight="0" orientation="landscape" r:id="rId1"/>
  <headerFooter>
    <oddHeader>&amp;C&amp;"Calibri"&amp;10&amp;KFF0000 OFFICIAL&amp;1#_x000D_</oddHeader>
  </headerFooter>
  <extLst>
    <ext xmlns:x14="http://schemas.microsoft.com/office/spreadsheetml/2009/9/main" uri="{78C0D931-6437-407d-A8EE-F0AAD7539E65}">
      <x14:conditionalFormattings>
        <x14:conditionalFormatting xmlns:xm="http://schemas.microsoft.com/office/excel/2006/main">
          <x14:cfRule type="expression" priority="33" id="{AA82F721-72F0-41C7-855C-AD990EB5093C}">
            <xm:f>D15&lt;'Outputs and Inputs'!C39/'Outputs and Inputs'!C41</xm:f>
            <x14:dxf>
              <fill>
                <patternFill>
                  <bgColor rgb="FFFF0000"/>
                </patternFill>
              </fill>
            </x14:dxf>
          </x14:cfRule>
          <xm:sqref>E15:I15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8B170-E272-4F07-AB14-D4F866182835}">
  <sheetPr>
    <tabColor rgb="FF7030A0"/>
  </sheetPr>
  <dimension ref="A1:ZI69"/>
  <sheetViews>
    <sheetView showGridLines="0" zoomScaleNormal="100" workbookViewId="0">
      <pane ySplit="1" topLeftCell="A39" activePane="bottomLeft" state="frozen"/>
      <selection pane="bottomLeft" activeCell="E53" sqref="E53"/>
    </sheetView>
  </sheetViews>
  <sheetFormatPr defaultColWidth="9" defaultRowHeight="14.25"/>
  <cols>
    <col min="1" max="1" width="68.265625" customWidth="1"/>
    <col min="2" max="2" width="18" customWidth="1"/>
    <col min="3" max="3" width="18.59765625" customWidth="1"/>
    <col min="4" max="4" width="55" customWidth="1"/>
    <col min="5" max="5" width="9.265625" customWidth="1"/>
    <col min="7" max="685" width="9" style="16"/>
  </cols>
  <sheetData>
    <row r="1" spans="1:9" s="54" customFormat="1" ht="75" customHeight="1">
      <c r="A1" s="388" t="s">
        <v>256</v>
      </c>
      <c r="B1" s="388"/>
      <c r="C1" s="388"/>
      <c r="D1" s="388"/>
      <c r="E1" s="160"/>
      <c r="F1" s="160"/>
      <c r="G1" s="160"/>
      <c r="H1" s="160"/>
      <c r="I1" s="160"/>
    </row>
    <row r="2" spans="1:9" ht="20.100000000000001" customHeight="1">
      <c r="A2" s="158"/>
      <c r="B2" s="18"/>
      <c r="C2" s="18"/>
    </row>
    <row r="3" spans="1:9" ht="20.100000000000001" customHeight="1">
      <c r="A3" s="159" t="s">
        <v>254</v>
      </c>
      <c r="B3" s="18"/>
      <c r="C3" s="18"/>
    </row>
    <row r="4" spans="1:9" ht="20.100000000000001" customHeight="1">
      <c r="A4" s="485" t="s">
        <v>255</v>
      </c>
      <c r="B4" s="485"/>
      <c r="C4" s="485"/>
    </row>
    <row r="5" spans="1:9" ht="20.100000000000001" customHeight="1">
      <c r="A5" s="485"/>
      <c r="B5" s="485"/>
      <c r="C5" s="485"/>
    </row>
    <row r="6" spans="1:9" ht="20.100000000000001" customHeight="1">
      <c r="A6" s="485"/>
      <c r="B6" s="485"/>
      <c r="C6" s="485"/>
    </row>
    <row r="7" spans="1:9" ht="19.899999999999999" customHeight="1" thickBot="1">
      <c r="B7" s="53"/>
      <c r="C7" s="16"/>
    </row>
    <row r="8" spans="1:9" ht="35.1" customHeight="1" thickBot="1">
      <c r="A8" s="486" t="s">
        <v>257</v>
      </c>
      <c r="B8" s="487"/>
      <c r="C8" s="226" t="s">
        <v>276</v>
      </c>
    </row>
    <row r="9" spans="1:9" ht="20.100000000000001" customHeight="1">
      <c r="A9" s="492" t="str">
        <f>"Is CIGP request not less than "&amp;TEXT($C$39,"$0,000")&amp;"?"</f>
        <v>Is CIGP request not less than $50,000?</v>
      </c>
      <c r="B9" s="493"/>
      <c r="C9" s="225" t="b">
        <f>C19&gt;=$C$39</f>
        <v>0</v>
      </c>
    </row>
    <row r="10" spans="1:9" ht="20.100000000000001" customHeight="1">
      <c r="A10" s="488" t="str">
        <f>"Is CIGP request not greater than "&amp;TEXT($C$40,"$0,000")&amp;"?"</f>
        <v>Is CIGP request not greater than $500,000?</v>
      </c>
      <c r="B10" s="489"/>
      <c r="C10" s="162" t="b">
        <f>C19&lt;=$C$40</f>
        <v>1</v>
      </c>
    </row>
    <row r="11" spans="1:9" ht="20.100000000000001" customHeight="1">
      <c r="A11" s="494" t="str">
        <f>"Is CIGP request plus other WA Government grants not greater than "&amp;TEXT($C$41,"0%")&amp;" of eligible costs?"</f>
        <v>Is CIGP request plus other WA Government grants not greater than 50% of eligible costs?</v>
      </c>
      <c r="B11" s="495"/>
      <c r="C11" s="163" t="b">
        <f>(C19+'Project Model'!B22)&lt;=$C$41*'Project Model'!D15</f>
        <v>1</v>
      </c>
    </row>
    <row r="12" spans="1:9" ht="20.100000000000001" customHeight="1">
      <c r="A12" s="488" t="s">
        <v>41</v>
      </c>
      <c r="B12" s="489"/>
      <c r="C12" s="162" t="b">
        <f>'Project Model'!C33</f>
        <v>1</v>
      </c>
    </row>
    <row r="13" spans="1:9" ht="20.100000000000001" customHeight="1">
      <c r="A13" s="488" t="s">
        <v>42</v>
      </c>
      <c r="B13" s="489"/>
      <c r="C13" s="162" t="b">
        <f>ABS('Project Model'!D15-'Project Model'!F50)&lt;2</f>
        <v>1</v>
      </c>
    </row>
    <row r="14" spans="1:9" ht="20.100000000000001" customHeight="1">
      <c r="A14" s="488" t="str">
        <f>"Are all CIGP funds spent within "&amp;TEXT(C42,"0")&amp;" years?"</f>
        <v>Are all CIGP funds spent within 2 years?</v>
      </c>
      <c r="B14" s="489"/>
      <c r="C14" s="162" t="b">
        <f>(MAX('Project Model'!I37:I49)-'Project Model'!I37)&lt;=C42*365+1</f>
        <v>1</v>
      </c>
    </row>
    <row r="15" spans="1:9" ht="20.100000000000001" customHeight="1" thickBot="1">
      <c r="A15" s="490" t="s">
        <v>43</v>
      </c>
      <c r="B15" s="491"/>
      <c r="C15" s="165" t="b">
        <f>C50&lt;'Project Model'!F89</f>
        <v>0</v>
      </c>
    </row>
    <row r="16" spans="1:9" ht="14.65" thickBot="1"/>
    <row r="17" spans="1:8" ht="35.1" customHeight="1" thickBot="1">
      <c r="A17" s="189" t="s">
        <v>258</v>
      </c>
      <c r="B17" s="190" t="s">
        <v>44</v>
      </c>
      <c r="C17" s="190" t="s">
        <v>241</v>
      </c>
      <c r="D17" s="191" t="s">
        <v>262</v>
      </c>
      <c r="E17" s="16"/>
      <c r="F17" s="16"/>
    </row>
    <row r="18" spans="1:8" ht="20.100000000000001" customHeight="1">
      <c r="A18" s="166" t="s">
        <v>334</v>
      </c>
      <c r="B18" s="167" t="s">
        <v>46</v>
      </c>
      <c r="C18" s="188">
        <f>'Project Model'!D15</f>
        <v>0</v>
      </c>
      <c r="D18" s="334"/>
      <c r="E18" s="16"/>
      <c r="F18" s="16"/>
    </row>
    <row r="19" spans="1:8" ht="20.100000000000001" customHeight="1">
      <c r="A19" s="161" t="s">
        <v>76</v>
      </c>
      <c r="B19" s="168" t="s">
        <v>46</v>
      </c>
      <c r="C19" s="175">
        <f>'Project Model'!B21</f>
        <v>0</v>
      </c>
      <c r="D19" s="332"/>
      <c r="E19" s="16"/>
      <c r="F19" s="16"/>
    </row>
    <row r="20" spans="1:8" ht="20.100000000000001" customHeight="1">
      <c r="A20" s="161" t="s">
        <v>260</v>
      </c>
      <c r="B20" s="168" t="s">
        <v>47</v>
      </c>
      <c r="C20" s="90" t="e">
        <f>C19/C18</f>
        <v>#DIV/0!</v>
      </c>
      <c r="D20" s="335" t="e">
        <f>IF(C20&gt;'Outputs and Inputs'!$C$41,"ERROR - max grant % exceeded","")</f>
        <v>#DIV/0!</v>
      </c>
      <c r="E20" s="174"/>
      <c r="F20" s="174"/>
      <c r="G20" s="174"/>
      <c r="H20" s="174"/>
    </row>
    <row r="21" spans="1:8" ht="20.100000000000001" customHeight="1">
      <c r="A21" s="161" t="s">
        <v>261</v>
      </c>
      <c r="B21" s="168" t="s">
        <v>48</v>
      </c>
      <c r="C21" s="176">
        <f>C49</f>
        <v>24</v>
      </c>
      <c r="D21" s="332"/>
      <c r="E21" s="16"/>
      <c r="F21" s="16"/>
    </row>
    <row r="22" spans="1:8" ht="20.100000000000001" customHeight="1">
      <c r="A22" s="161" t="s">
        <v>263</v>
      </c>
      <c r="B22" s="114" t="s">
        <v>251</v>
      </c>
      <c r="C22" s="177">
        <f>'Project Model'!G75-'Project Model'!H75</f>
        <v>0</v>
      </c>
      <c r="D22" s="332"/>
      <c r="E22" s="16"/>
      <c r="F22" s="16"/>
    </row>
    <row r="23" spans="1:8" ht="20.100000000000001" customHeight="1">
      <c r="A23" s="161" t="s">
        <v>264</v>
      </c>
      <c r="B23" s="168" t="s">
        <v>47</v>
      </c>
      <c r="C23" s="178" t="e">
        <f>C22/'Project Model'!G75</f>
        <v>#DIV/0!</v>
      </c>
      <c r="D23" s="332"/>
      <c r="E23" s="16"/>
      <c r="F23" s="16"/>
    </row>
    <row r="24" spans="1:8" ht="20.100000000000001" customHeight="1">
      <c r="A24" s="161" t="s">
        <v>265</v>
      </c>
      <c r="B24" s="114" t="s">
        <v>250</v>
      </c>
      <c r="C24" s="179">
        <f>'Project Model'!F83</f>
        <v>0</v>
      </c>
      <c r="D24" s="332"/>
      <c r="E24" s="16"/>
      <c r="F24" s="16"/>
    </row>
    <row r="25" spans="1:8" ht="20.100000000000001" customHeight="1">
      <c r="A25" s="161" t="s">
        <v>266</v>
      </c>
      <c r="B25" s="114" t="s">
        <v>259</v>
      </c>
      <c r="C25" s="180" t="e">
        <f>'Project Model'!F86/'Outputs and Inputs'!C24</f>
        <v>#DIV/0!</v>
      </c>
      <c r="D25" s="332"/>
      <c r="E25" s="16"/>
      <c r="F25" s="16"/>
    </row>
    <row r="26" spans="1:8" ht="20.100000000000001" customHeight="1">
      <c r="A26" s="161" t="s">
        <v>267</v>
      </c>
      <c r="B26" s="114" t="s">
        <v>49</v>
      </c>
      <c r="C26" s="181">
        <v>10</v>
      </c>
      <c r="D26" s="332"/>
      <c r="E26" s="16"/>
      <c r="F26" s="16"/>
    </row>
    <row r="27" spans="1:8" ht="20.100000000000001" customHeight="1">
      <c r="A27" s="161" t="s">
        <v>268</v>
      </c>
      <c r="B27" s="114" t="s">
        <v>250</v>
      </c>
      <c r="C27" s="182">
        <f>'Project Model'!F93*'Project Model'!F83</f>
        <v>0</v>
      </c>
      <c r="D27" s="332"/>
      <c r="E27" s="16"/>
      <c r="F27" s="16"/>
    </row>
    <row r="28" spans="1:8" ht="20.100000000000001" customHeight="1">
      <c r="A28" s="171" t="s">
        <v>269</v>
      </c>
      <c r="B28" s="114" t="s">
        <v>47</v>
      </c>
      <c r="C28" s="183" t="e">
        <f>'Project Model'!C24+'Project Model'!C27+'Project Model'!C28+'Project Model'!C25+'Project Model'!C26+'Project Model'!C29</f>
        <v>#DIV/0!</v>
      </c>
      <c r="D28" s="332"/>
      <c r="E28" s="16"/>
      <c r="F28" s="16"/>
    </row>
    <row r="29" spans="1:8" ht="20.100000000000001" customHeight="1">
      <c r="A29" s="171" t="s">
        <v>270</v>
      </c>
      <c r="B29" s="114" t="s">
        <v>50</v>
      </c>
      <c r="C29" s="184" t="str">
        <f>'Project Model'!F89</f>
        <v/>
      </c>
      <c r="D29" s="332"/>
      <c r="E29" s="16"/>
      <c r="F29" s="16"/>
    </row>
    <row r="30" spans="1:8" ht="20.100000000000001" customHeight="1">
      <c r="A30" s="171" t="s">
        <v>271</v>
      </c>
      <c r="B30" s="114" t="s">
        <v>51</v>
      </c>
      <c r="C30" s="175">
        <f>'Project Model'!F90</f>
        <v>0</v>
      </c>
      <c r="D30" s="332"/>
      <c r="E30" s="16"/>
      <c r="F30" s="16"/>
    </row>
    <row r="31" spans="1:8" ht="20.100000000000001" customHeight="1">
      <c r="A31" s="171" t="s">
        <v>272</v>
      </c>
      <c r="B31" s="114" t="s">
        <v>52</v>
      </c>
      <c r="C31" s="182" t="str">
        <f>'Project Model'!F88</f>
        <v>N/A</v>
      </c>
      <c r="D31" s="332"/>
      <c r="E31" s="16"/>
      <c r="F31" s="16"/>
    </row>
    <row r="32" spans="1:8">
      <c r="A32" s="172" t="s">
        <v>335</v>
      </c>
      <c r="B32" s="114" t="str">
        <f>B52</f>
        <v>PU</v>
      </c>
      <c r="C32" s="296">
        <f>C52</f>
        <v>0</v>
      </c>
      <c r="D32" s="332"/>
      <c r="E32" s="16"/>
      <c r="F32" s="16"/>
    </row>
    <row r="33" spans="1:685" ht="20.100000000000001" customHeight="1">
      <c r="A33" s="172" t="s">
        <v>336</v>
      </c>
      <c r="B33" s="114" t="s">
        <v>249</v>
      </c>
      <c r="C33" s="185" t="e">
        <f>C22/'Outputs and Inputs'!$C$69</f>
        <v>#DIV/0!</v>
      </c>
      <c r="D33" s="332"/>
      <c r="E33" s="16"/>
      <c r="F33" s="16"/>
    </row>
    <row r="34" spans="1:685" ht="20.100000000000001" customHeight="1">
      <c r="A34" s="172" t="s">
        <v>337</v>
      </c>
      <c r="B34" s="114" t="s">
        <v>53</v>
      </c>
      <c r="C34" s="186" t="e">
        <f>C35/'Outputs and Inputs'!$C$69</f>
        <v>#DIV/0!</v>
      </c>
      <c r="D34" s="332"/>
      <c r="E34" s="16"/>
      <c r="F34" s="16"/>
    </row>
    <row r="35" spans="1:685" ht="20.100000000000001" customHeight="1" thickBot="1">
      <c r="A35" s="173" t="s">
        <v>338</v>
      </c>
      <c r="B35" s="39" t="s">
        <v>54</v>
      </c>
      <c r="C35" s="187">
        <f>'Project Model'!I75-'Project Model'!J75</f>
        <v>0</v>
      </c>
      <c r="D35" s="333"/>
      <c r="E35" s="16"/>
      <c r="F35" s="16"/>
    </row>
    <row r="36" spans="1:685">
      <c r="A36" s="52"/>
      <c r="B36" s="16"/>
      <c r="C36" s="16"/>
      <c r="D36" s="16"/>
      <c r="E36" s="16"/>
      <c r="F36" s="16"/>
    </row>
    <row r="37" spans="1:685" ht="14.65" thickBot="1">
      <c r="A37" s="46"/>
      <c r="B37" s="46"/>
      <c r="C37" s="16"/>
      <c r="D37" s="16"/>
      <c r="E37" s="16"/>
      <c r="F37" s="16"/>
    </row>
    <row r="38" spans="1:685" ht="34.9" customHeight="1" thickBot="1">
      <c r="A38" s="189" t="s">
        <v>273</v>
      </c>
      <c r="B38" s="190" t="s">
        <v>44</v>
      </c>
      <c r="C38" s="191" t="s">
        <v>45</v>
      </c>
      <c r="D38" s="16"/>
      <c r="E38" s="16"/>
      <c r="F38" s="16"/>
    </row>
    <row r="39" spans="1:685" s="9" customFormat="1" ht="20.100000000000001" customHeight="1">
      <c r="A39" s="166" t="s">
        <v>55</v>
      </c>
      <c r="B39" s="194" t="s">
        <v>46</v>
      </c>
      <c r="C39" s="195">
        <v>50000</v>
      </c>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18"/>
      <c r="JH39" s="18"/>
      <c r="JI39" s="18"/>
      <c r="JJ39" s="18"/>
      <c r="JK39" s="18"/>
      <c r="JL39" s="18"/>
      <c r="JM39" s="18"/>
      <c r="JN39" s="18"/>
      <c r="JO39" s="18"/>
      <c r="JP39" s="18"/>
      <c r="JQ39" s="18"/>
      <c r="JR39" s="18"/>
      <c r="JS39" s="18"/>
      <c r="JT39" s="18"/>
      <c r="JU39" s="18"/>
      <c r="JV39" s="18"/>
      <c r="JW39" s="18"/>
      <c r="JX39" s="18"/>
      <c r="JY39" s="18"/>
      <c r="JZ39" s="18"/>
      <c r="KA39" s="18"/>
      <c r="KB39" s="18"/>
      <c r="KC39" s="18"/>
      <c r="KD39" s="18"/>
      <c r="KE39" s="18"/>
      <c r="KF39" s="18"/>
      <c r="KG39" s="18"/>
      <c r="KH39" s="18"/>
      <c r="KI39" s="18"/>
      <c r="KJ39" s="18"/>
      <c r="KK39" s="18"/>
      <c r="KL39" s="18"/>
      <c r="KM39" s="18"/>
      <c r="KN39" s="18"/>
      <c r="KO39" s="18"/>
      <c r="KP39" s="18"/>
      <c r="KQ39" s="18"/>
      <c r="KR39" s="18"/>
      <c r="KS39" s="18"/>
      <c r="KT39" s="18"/>
      <c r="KU39" s="18"/>
      <c r="KV39" s="18"/>
      <c r="KW39" s="18"/>
      <c r="KX39" s="18"/>
      <c r="KY39" s="18"/>
      <c r="KZ39" s="18"/>
      <c r="LA39" s="18"/>
      <c r="LB39" s="18"/>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18"/>
      <c r="QV39" s="18"/>
      <c r="QW39" s="18"/>
      <c r="QX39" s="18"/>
      <c r="QY39" s="18"/>
      <c r="QZ39" s="18"/>
      <c r="RA39" s="18"/>
      <c r="RB39" s="18"/>
      <c r="RC39" s="18"/>
      <c r="RD39" s="18"/>
      <c r="RE39" s="18"/>
      <c r="RF39" s="18"/>
      <c r="RG39" s="18"/>
      <c r="RH39" s="18"/>
      <c r="RI39" s="18"/>
      <c r="RJ39" s="18"/>
      <c r="RK39" s="18"/>
      <c r="RL39" s="18"/>
      <c r="RM39" s="18"/>
      <c r="RN39" s="18"/>
      <c r="RO39" s="18"/>
      <c r="RP39" s="18"/>
      <c r="RQ39" s="18"/>
      <c r="RR39" s="18"/>
      <c r="RS39" s="18"/>
      <c r="RT39" s="18"/>
      <c r="RU39" s="18"/>
      <c r="RV39" s="18"/>
      <c r="RW39" s="18"/>
      <c r="RX39" s="18"/>
      <c r="RY39" s="18"/>
      <c r="RZ39" s="18"/>
      <c r="SA39" s="18"/>
      <c r="SB39" s="18"/>
      <c r="SC39" s="18"/>
      <c r="SD39" s="18"/>
      <c r="SE39" s="18"/>
      <c r="SF39" s="18"/>
      <c r="SG39" s="18"/>
      <c r="SH39" s="18"/>
      <c r="SI39" s="18"/>
      <c r="SJ39" s="18"/>
      <c r="SK39" s="18"/>
      <c r="SL39" s="18"/>
      <c r="SM39" s="18"/>
      <c r="SN39" s="18"/>
      <c r="SO39" s="18"/>
      <c r="SP39" s="18"/>
      <c r="SQ39" s="18"/>
      <c r="SR39" s="18"/>
      <c r="SS39" s="18"/>
      <c r="ST39" s="18"/>
      <c r="SU39" s="18"/>
      <c r="SV39" s="18"/>
      <c r="SW39" s="18"/>
      <c r="SX39" s="18"/>
      <c r="SY39" s="18"/>
      <c r="SZ39" s="18"/>
      <c r="TA39" s="18"/>
      <c r="TB39" s="18"/>
      <c r="TC39" s="18"/>
      <c r="TD39" s="18"/>
      <c r="TE39" s="18"/>
      <c r="TF39" s="18"/>
      <c r="TG39" s="18"/>
      <c r="TH39" s="18"/>
      <c r="TI39" s="18"/>
      <c r="TJ39" s="18"/>
      <c r="TK39" s="18"/>
      <c r="TL39" s="18"/>
      <c r="TM39" s="18"/>
      <c r="TN39" s="18"/>
      <c r="TO39" s="18"/>
      <c r="TP39" s="18"/>
      <c r="TQ39" s="18"/>
      <c r="TR39" s="18"/>
      <c r="TS39" s="18"/>
      <c r="TT39" s="18"/>
      <c r="TU39" s="18"/>
      <c r="TV39" s="18"/>
      <c r="TW39" s="18"/>
      <c r="TX39" s="18"/>
      <c r="TY39" s="18"/>
      <c r="TZ39" s="18"/>
      <c r="UA39" s="18"/>
      <c r="UB39" s="18"/>
      <c r="UC39" s="18"/>
      <c r="UD39" s="18"/>
      <c r="UE39" s="18"/>
      <c r="UF39" s="18"/>
      <c r="UG39" s="18"/>
      <c r="UH39" s="18"/>
      <c r="UI39" s="18"/>
      <c r="UJ39" s="18"/>
      <c r="UK39" s="18"/>
      <c r="UL39" s="18"/>
      <c r="UM39" s="18"/>
      <c r="UN39" s="18"/>
      <c r="UO39" s="18"/>
      <c r="UP39" s="18"/>
      <c r="UQ39" s="18"/>
      <c r="UR39" s="18"/>
      <c r="US39" s="18"/>
      <c r="UT39" s="18"/>
      <c r="UU39" s="18"/>
      <c r="UV39" s="18"/>
      <c r="UW39" s="18"/>
      <c r="UX39" s="18"/>
      <c r="UY39" s="18"/>
      <c r="UZ39" s="18"/>
      <c r="VA39" s="18"/>
      <c r="VB39" s="18"/>
      <c r="VC39" s="18"/>
      <c r="VD39" s="18"/>
      <c r="VE39" s="18"/>
      <c r="VF39" s="18"/>
      <c r="VG39" s="18"/>
      <c r="VH39" s="18"/>
      <c r="VI39" s="18"/>
      <c r="VJ39" s="18"/>
      <c r="VK39" s="18"/>
      <c r="VL39" s="18"/>
      <c r="VM39" s="18"/>
      <c r="VN39" s="18"/>
      <c r="VO39" s="18"/>
      <c r="VP39" s="18"/>
      <c r="VQ39" s="18"/>
      <c r="VR39" s="18"/>
      <c r="VS39" s="18"/>
      <c r="VT39" s="18"/>
      <c r="VU39" s="18"/>
      <c r="VV39" s="18"/>
      <c r="VW39" s="18"/>
      <c r="VX39" s="18"/>
      <c r="VY39" s="18"/>
      <c r="VZ39" s="18"/>
      <c r="WA39" s="18"/>
      <c r="WB39" s="18"/>
      <c r="WC39" s="18"/>
      <c r="WD39" s="18"/>
      <c r="WE39" s="18"/>
      <c r="WF39" s="18"/>
      <c r="WG39" s="18"/>
      <c r="WH39" s="18"/>
      <c r="WI39" s="18"/>
      <c r="WJ39" s="18"/>
      <c r="WK39" s="18"/>
      <c r="WL39" s="18"/>
      <c r="WM39" s="18"/>
      <c r="WN39" s="18"/>
      <c r="WO39" s="18"/>
      <c r="WP39" s="18"/>
      <c r="WQ39" s="18"/>
      <c r="WR39" s="18"/>
      <c r="WS39" s="18"/>
      <c r="WT39" s="18"/>
      <c r="WU39" s="18"/>
      <c r="WV39" s="18"/>
      <c r="WW39" s="18"/>
      <c r="WX39" s="18"/>
      <c r="WY39" s="18"/>
      <c r="WZ39" s="18"/>
      <c r="XA39" s="18"/>
      <c r="XB39" s="18"/>
      <c r="XC39" s="18"/>
      <c r="XD39" s="18"/>
      <c r="XE39" s="18"/>
      <c r="XF39" s="18"/>
      <c r="XG39" s="18"/>
      <c r="XH39" s="18"/>
      <c r="XI39" s="18"/>
      <c r="XJ39" s="18"/>
      <c r="XK39" s="18"/>
      <c r="XL39" s="18"/>
      <c r="XM39" s="18"/>
      <c r="XN39" s="18"/>
      <c r="XO39" s="18"/>
      <c r="XP39" s="18"/>
      <c r="XQ39" s="18"/>
      <c r="XR39" s="18"/>
      <c r="XS39" s="18"/>
      <c r="XT39" s="18"/>
      <c r="XU39" s="18"/>
      <c r="XV39" s="18"/>
      <c r="XW39" s="18"/>
      <c r="XX39" s="18"/>
      <c r="XY39" s="18"/>
      <c r="XZ39" s="18"/>
      <c r="YA39" s="18"/>
      <c r="YB39" s="18"/>
      <c r="YC39" s="18"/>
      <c r="YD39" s="18"/>
      <c r="YE39" s="18"/>
      <c r="YF39" s="18"/>
      <c r="YG39" s="18"/>
      <c r="YH39" s="18"/>
      <c r="YI39" s="18"/>
      <c r="YJ39" s="18"/>
      <c r="YK39" s="18"/>
      <c r="YL39" s="18"/>
      <c r="YM39" s="18"/>
      <c r="YN39" s="18"/>
      <c r="YO39" s="18"/>
      <c r="YP39" s="18"/>
      <c r="YQ39" s="18"/>
      <c r="YR39" s="18"/>
      <c r="YS39" s="18"/>
      <c r="YT39" s="18"/>
      <c r="YU39" s="18"/>
      <c r="YV39" s="18"/>
      <c r="YW39" s="18"/>
      <c r="YX39" s="18"/>
      <c r="YY39" s="18"/>
      <c r="YZ39" s="18"/>
      <c r="ZA39" s="18"/>
      <c r="ZB39" s="18"/>
      <c r="ZC39" s="18"/>
      <c r="ZD39" s="18"/>
      <c r="ZE39" s="18"/>
      <c r="ZF39" s="18"/>
      <c r="ZG39" s="18"/>
      <c r="ZH39" s="18"/>
      <c r="ZI39" s="18"/>
    </row>
    <row r="40" spans="1:685" s="9" customFormat="1" ht="20.100000000000001" customHeight="1">
      <c r="A40" s="192" t="s">
        <v>56</v>
      </c>
      <c r="B40" s="114" t="s">
        <v>46</v>
      </c>
      <c r="C40" s="169">
        <v>500000</v>
      </c>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c r="JB40" s="18"/>
      <c r="JC40" s="18"/>
      <c r="JD40" s="18"/>
      <c r="JE40" s="18"/>
      <c r="JF40" s="18"/>
      <c r="JG40" s="18"/>
      <c r="JH40" s="18"/>
      <c r="JI40" s="18"/>
      <c r="JJ40" s="18"/>
      <c r="JK40" s="18"/>
      <c r="JL40" s="18"/>
      <c r="JM40" s="18"/>
      <c r="JN40" s="18"/>
      <c r="JO40" s="18"/>
      <c r="JP40" s="18"/>
      <c r="JQ40" s="18"/>
      <c r="JR40" s="18"/>
      <c r="JS40" s="18"/>
      <c r="JT40" s="18"/>
      <c r="JU40" s="18"/>
      <c r="JV40" s="18"/>
      <c r="JW40" s="18"/>
      <c r="JX40" s="18"/>
      <c r="JY40" s="18"/>
      <c r="JZ40" s="18"/>
      <c r="KA40" s="18"/>
      <c r="KB40" s="18"/>
      <c r="KC40" s="18"/>
      <c r="KD40" s="18"/>
      <c r="KE40" s="18"/>
      <c r="KF40" s="18"/>
      <c r="KG40" s="18"/>
      <c r="KH40" s="18"/>
      <c r="KI40" s="18"/>
      <c r="KJ40" s="18"/>
      <c r="KK40" s="18"/>
      <c r="KL40" s="18"/>
      <c r="KM40" s="18"/>
      <c r="KN40" s="18"/>
      <c r="KO40" s="18"/>
      <c r="KP40" s="18"/>
      <c r="KQ40" s="18"/>
      <c r="KR40" s="18"/>
      <c r="KS40" s="18"/>
      <c r="KT40" s="18"/>
      <c r="KU40" s="18"/>
      <c r="KV40" s="18"/>
      <c r="KW40" s="18"/>
      <c r="KX40" s="18"/>
      <c r="KY40" s="18"/>
      <c r="KZ40" s="18"/>
      <c r="LA40" s="18"/>
      <c r="LB40" s="18"/>
      <c r="LC40" s="18"/>
      <c r="LD40" s="18"/>
      <c r="LE40" s="18"/>
      <c r="LF40" s="18"/>
      <c r="LG40" s="18"/>
      <c r="LH40" s="18"/>
      <c r="LI40" s="18"/>
      <c r="LJ40" s="18"/>
      <c r="LK40" s="18"/>
      <c r="LL40" s="18"/>
      <c r="LM40" s="18"/>
      <c r="LN40" s="18"/>
      <c r="LO40" s="18"/>
      <c r="LP40" s="18"/>
      <c r="LQ40" s="18"/>
      <c r="LR40" s="18"/>
      <c r="LS40" s="18"/>
      <c r="LT40" s="18"/>
      <c r="LU40" s="18"/>
      <c r="LV40" s="18"/>
      <c r="LW40" s="18"/>
      <c r="LX40" s="18"/>
      <c r="LY40" s="18"/>
      <c r="LZ40" s="18"/>
      <c r="MA40" s="18"/>
      <c r="MB40" s="18"/>
      <c r="MC40" s="18"/>
      <c r="MD40" s="18"/>
      <c r="ME40" s="18"/>
      <c r="MF40" s="18"/>
      <c r="MG40" s="18"/>
      <c r="MH40" s="18"/>
      <c r="MI40" s="18"/>
      <c r="MJ40" s="18"/>
      <c r="MK40" s="18"/>
      <c r="ML40" s="18"/>
      <c r="MM40" s="18"/>
      <c r="MN40" s="18"/>
      <c r="MO40" s="18"/>
      <c r="MP40" s="18"/>
      <c r="MQ40" s="18"/>
      <c r="MR40" s="18"/>
      <c r="MS40" s="18"/>
      <c r="MT40" s="18"/>
      <c r="MU40" s="18"/>
      <c r="MV40" s="18"/>
      <c r="MW40" s="18"/>
      <c r="MX40" s="18"/>
      <c r="MY40" s="18"/>
      <c r="MZ40" s="18"/>
      <c r="NA40" s="18"/>
      <c r="NB40" s="18"/>
      <c r="NC40" s="18"/>
      <c r="ND40" s="18"/>
      <c r="NE40" s="18"/>
      <c r="NF40" s="18"/>
      <c r="NG40" s="18"/>
      <c r="NH40" s="18"/>
      <c r="NI40" s="18"/>
      <c r="NJ40" s="18"/>
      <c r="NK40" s="18"/>
      <c r="NL40" s="18"/>
      <c r="NM40" s="18"/>
      <c r="NN40" s="18"/>
      <c r="NO40" s="18"/>
      <c r="NP40" s="18"/>
      <c r="NQ40" s="18"/>
      <c r="NR40" s="18"/>
      <c r="NS40" s="18"/>
      <c r="NT40" s="18"/>
      <c r="NU40" s="18"/>
      <c r="NV40" s="18"/>
      <c r="NW40" s="18"/>
      <c r="NX40" s="18"/>
      <c r="NY40" s="18"/>
      <c r="NZ40" s="18"/>
      <c r="OA40" s="18"/>
      <c r="OB40" s="18"/>
      <c r="OC40" s="18"/>
      <c r="OD40" s="18"/>
      <c r="OE40" s="18"/>
      <c r="OF40" s="18"/>
      <c r="OG40" s="18"/>
      <c r="OH40" s="18"/>
      <c r="OI40" s="18"/>
      <c r="OJ40" s="18"/>
      <c r="OK40" s="18"/>
      <c r="OL40" s="18"/>
      <c r="OM40" s="18"/>
      <c r="ON40" s="18"/>
      <c r="OO40" s="18"/>
      <c r="OP40" s="18"/>
      <c r="OQ40" s="18"/>
      <c r="OR40" s="18"/>
      <c r="OS40" s="18"/>
      <c r="OT40" s="18"/>
      <c r="OU40" s="18"/>
      <c r="OV40" s="18"/>
      <c r="OW40" s="18"/>
      <c r="OX40" s="18"/>
      <c r="OY40" s="18"/>
      <c r="OZ40" s="18"/>
      <c r="PA40" s="18"/>
      <c r="PB40" s="18"/>
      <c r="PC40" s="18"/>
      <c r="PD40" s="18"/>
      <c r="PE40" s="18"/>
      <c r="PF40" s="18"/>
      <c r="PG40" s="18"/>
      <c r="PH40" s="18"/>
      <c r="PI40" s="18"/>
      <c r="PJ40" s="18"/>
      <c r="PK40" s="18"/>
      <c r="PL40" s="18"/>
      <c r="PM40" s="18"/>
      <c r="PN40" s="18"/>
      <c r="PO40" s="18"/>
      <c r="PP40" s="18"/>
      <c r="PQ40" s="18"/>
      <c r="PR40" s="18"/>
      <c r="PS40" s="18"/>
      <c r="PT40" s="18"/>
      <c r="PU40" s="18"/>
      <c r="PV40" s="18"/>
      <c r="PW40" s="18"/>
      <c r="PX40" s="18"/>
      <c r="PY40" s="18"/>
      <c r="PZ40" s="18"/>
      <c r="QA40" s="18"/>
      <c r="QB40" s="18"/>
      <c r="QC40" s="18"/>
      <c r="QD40" s="18"/>
      <c r="QE40" s="18"/>
      <c r="QF40" s="18"/>
      <c r="QG40" s="18"/>
      <c r="QH40" s="18"/>
      <c r="QI40" s="18"/>
      <c r="QJ40" s="18"/>
      <c r="QK40" s="18"/>
      <c r="QL40" s="18"/>
      <c r="QM40" s="18"/>
      <c r="QN40" s="18"/>
      <c r="QO40" s="18"/>
      <c r="QP40" s="18"/>
      <c r="QQ40" s="18"/>
      <c r="QR40" s="18"/>
      <c r="QS40" s="18"/>
      <c r="QT40" s="18"/>
      <c r="QU40" s="18"/>
      <c r="QV40" s="18"/>
      <c r="QW40" s="18"/>
      <c r="QX40" s="18"/>
      <c r="QY40" s="18"/>
      <c r="QZ40" s="18"/>
      <c r="RA40" s="18"/>
      <c r="RB40" s="18"/>
      <c r="RC40" s="18"/>
      <c r="RD40" s="18"/>
      <c r="RE40" s="18"/>
      <c r="RF40" s="18"/>
      <c r="RG40" s="18"/>
      <c r="RH40" s="18"/>
      <c r="RI40" s="18"/>
      <c r="RJ40" s="18"/>
      <c r="RK40" s="18"/>
      <c r="RL40" s="18"/>
      <c r="RM40" s="18"/>
      <c r="RN40" s="18"/>
      <c r="RO40" s="18"/>
      <c r="RP40" s="18"/>
      <c r="RQ40" s="18"/>
      <c r="RR40" s="18"/>
      <c r="RS40" s="18"/>
      <c r="RT40" s="18"/>
      <c r="RU40" s="18"/>
      <c r="RV40" s="18"/>
      <c r="RW40" s="18"/>
      <c r="RX40" s="18"/>
      <c r="RY40" s="18"/>
      <c r="RZ40" s="18"/>
      <c r="SA40" s="18"/>
      <c r="SB40" s="18"/>
      <c r="SC40" s="18"/>
      <c r="SD40" s="18"/>
      <c r="SE40" s="18"/>
      <c r="SF40" s="18"/>
      <c r="SG40" s="18"/>
      <c r="SH40" s="18"/>
      <c r="SI40" s="18"/>
      <c r="SJ40" s="18"/>
      <c r="SK40" s="18"/>
      <c r="SL40" s="18"/>
      <c r="SM40" s="18"/>
      <c r="SN40" s="18"/>
      <c r="SO40" s="18"/>
      <c r="SP40" s="18"/>
      <c r="SQ40" s="18"/>
      <c r="SR40" s="18"/>
      <c r="SS40" s="18"/>
      <c r="ST40" s="18"/>
      <c r="SU40" s="18"/>
      <c r="SV40" s="18"/>
      <c r="SW40" s="18"/>
      <c r="SX40" s="18"/>
      <c r="SY40" s="18"/>
      <c r="SZ40" s="18"/>
      <c r="TA40" s="18"/>
      <c r="TB40" s="18"/>
      <c r="TC40" s="18"/>
      <c r="TD40" s="18"/>
      <c r="TE40" s="18"/>
      <c r="TF40" s="18"/>
      <c r="TG40" s="18"/>
      <c r="TH40" s="18"/>
      <c r="TI40" s="18"/>
      <c r="TJ40" s="18"/>
      <c r="TK40" s="18"/>
      <c r="TL40" s="18"/>
      <c r="TM40" s="18"/>
      <c r="TN40" s="18"/>
      <c r="TO40" s="18"/>
      <c r="TP40" s="18"/>
      <c r="TQ40" s="18"/>
      <c r="TR40" s="18"/>
      <c r="TS40" s="18"/>
      <c r="TT40" s="18"/>
      <c r="TU40" s="18"/>
      <c r="TV40" s="18"/>
      <c r="TW40" s="18"/>
      <c r="TX40" s="18"/>
      <c r="TY40" s="18"/>
      <c r="TZ40" s="18"/>
      <c r="UA40" s="18"/>
      <c r="UB40" s="18"/>
      <c r="UC40" s="18"/>
      <c r="UD40" s="18"/>
      <c r="UE40" s="18"/>
      <c r="UF40" s="18"/>
      <c r="UG40" s="18"/>
      <c r="UH40" s="18"/>
      <c r="UI40" s="18"/>
      <c r="UJ40" s="18"/>
      <c r="UK40" s="18"/>
      <c r="UL40" s="18"/>
      <c r="UM40" s="18"/>
      <c r="UN40" s="18"/>
      <c r="UO40" s="18"/>
      <c r="UP40" s="18"/>
      <c r="UQ40" s="18"/>
      <c r="UR40" s="18"/>
      <c r="US40" s="18"/>
      <c r="UT40" s="18"/>
      <c r="UU40" s="18"/>
      <c r="UV40" s="18"/>
      <c r="UW40" s="18"/>
      <c r="UX40" s="18"/>
      <c r="UY40" s="18"/>
      <c r="UZ40" s="18"/>
      <c r="VA40" s="18"/>
      <c r="VB40" s="18"/>
      <c r="VC40" s="18"/>
      <c r="VD40" s="18"/>
      <c r="VE40" s="18"/>
      <c r="VF40" s="18"/>
      <c r="VG40" s="18"/>
      <c r="VH40" s="18"/>
      <c r="VI40" s="18"/>
      <c r="VJ40" s="18"/>
      <c r="VK40" s="18"/>
      <c r="VL40" s="18"/>
      <c r="VM40" s="18"/>
      <c r="VN40" s="18"/>
      <c r="VO40" s="18"/>
      <c r="VP40" s="18"/>
      <c r="VQ40" s="18"/>
      <c r="VR40" s="18"/>
      <c r="VS40" s="18"/>
      <c r="VT40" s="18"/>
      <c r="VU40" s="18"/>
      <c r="VV40" s="18"/>
      <c r="VW40" s="18"/>
      <c r="VX40" s="18"/>
      <c r="VY40" s="18"/>
      <c r="VZ40" s="18"/>
      <c r="WA40" s="18"/>
      <c r="WB40" s="18"/>
      <c r="WC40" s="18"/>
      <c r="WD40" s="18"/>
      <c r="WE40" s="18"/>
      <c r="WF40" s="18"/>
      <c r="WG40" s="18"/>
      <c r="WH40" s="18"/>
      <c r="WI40" s="18"/>
      <c r="WJ40" s="18"/>
      <c r="WK40" s="18"/>
      <c r="WL40" s="18"/>
      <c r="WM40" s="18"/>
      <c r="WN40" s="18"/>
      <c r="WO40" s="18"/>
      <c r="WP40" s="18"/>
      <c r="WQ40" s="18"/>
      <c r="WR40" s="18"/>
      <c r="WS40" s="18"/>
      <c r="WT40" s="18"/>
      <c r="WU40" s="18"/>
      <c r="WV40" s="18"/>
      <c r="WW40" s="18"/>
      <c r="WX40" s="18"/>
      <c r="WY40" s="18"/>
      <c r="WZ40" s="18"/>
      <c r="XA40" s="18"/>
      <c r="XB40" s="18"/>
      <c r="XC40" s="18"/>
      <c r="XD40" s="18"/>
      <c r="XE40" s="18"/>
      <c r="XF40" s="18"/>
      <c r="XG40" s="18"/>
      <c r="XH40" s="18"/>
      <c r="XI40" s="18"/>
      <c r="XJ40" s="18"/>
      <c r="XK40" s="18"/>
      <c r="XL40" s="18"/>
      <c r="XM40" s="18"/>
      <c r="XN40" s="18"/>
      <c r="XO40" s="18"/>
      <c r="XP40" s="18"/>
      <c r="XQ40" s="18"/>
      <c r="XR40" s="18"/>
      <c r="XS40" s="18"/>
      <c r="XT40" s="18"/>
      <c r="XU40" s="18"/>
      <c r="XV40" s="18"/>
      <c r="XW40" s="18"/>
      <c r="XX40" s="18"/>
      <c r="XY40" s="18"/>
      <c r="XZ40" s="18"/>
      <c r="YA40" s="18"/>
      <c r="YB40" s="18"/>
      <c r="YC40" s="18"/>
      <c r="YD40" s="18"/>
      <c r="YE40" s="18"/>
      <c r="YF40" s="18"/>
      <c r="YG40" s="18"/>
      <c r="YH40" s="18"/>
      <c r="YI40" s="18"/>
      <c r="YJ40" s="18"/>
      <c r="YK40" s="18"/>
      <c r="YL40" s="18"/>
      <c r="YM40" s="18"/>
      <c r="YN40" s="18"/>
      <c r="YO40" s="18"/>
      <c r="YP40" s="18"/>
      <c r="YQ40" s="18"/>
      <c r="YR40" s="18"/>
      <c r="YS40" s="18"/>
      <c r="YT40" s="18"/>
      <c r="YU40" s="18"/>
      <c r="YV40" s="18"/>
      <c r="YW40" s="18"/>
      <c r="YX40" s="18"/>
      <c r="YY40" s="18"/>
      <c r="YZ40" s="18"/>
      <c r="ZA40" s="18"/>
      <c r="ZB40" s="18"/>
      <c r="ZC40" s="18"/>
      <c r="ZD40" s="18"/>
      <c r="ZE40" s="18"/>
      <c r="ZF40" s="18"/>
      <c r="ZG40" s="18"/>
      <c r="ZH40" s="18"/>
      <c r="ZI40" s="18"/>
    </row>
    <row r="41" spans="1:685" s="9" customFormat="1" ht="20.100000000000001" customHeight="1">
      <c r="A41" s="161" t="s">
        <v>57</v>
      </c>
      <c r="B41" s="114" t="s">
        <v>47</v>
      </c>
      <c r="C41" s="170">
        <v>0.5</v>
      </c>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c r="IW41" s="18"/>
      <c r="IX41" s="18"/>
      <c r="IY41" s="18"/>
      <c r="IZ41" s="18"/>
      <c r="JA41" s="18"/>
      <c r="JB41" s="18"/>
      <c r="JC41" s="18"/>
      <c r="JD41" s="18"/>
      <c r="JE41" s="18"/>
      <c r="JF41" s="18"/>
      <c r="JG41" s="18"/>
      <c r="JH41" s="18"/>
      <c r="JI41" s="18"/>
      <c r="JJ41" s="18"/>
      <c r="JK41" s="18"/>
      <c r="JL41" s="18"/>
      <c r="JM41" s="18"/>
      <c r="JN41" s="18"/>
      <c r="JO41" s="18"/>
      <c r="JP41" s="18"/>
      <c r="JQ41" s="18"/>
      <c r="JR41" s="18"/>
      <c r="JS41" s="18"/>
      <c r="JT41" s="18"/>
      <c r="JU41" s="18"/>
      <c r="JV41" s="18"/>
      <c r="JW41" s="18"/>
      <c r="JX41" s="18"/>
      <c r="JY41" s="18"/>
      <c r="JZ41" s="18"/>
      <c r="KA41" s="18"/>
      <c r="KB41" s="18"/>
      <c r="KC41" s="18"/>
      <c r="KD41" s="18"/>
      <c r="KE41" s="18"/>
      <c r="KF41" s="18"/>
      <c r="KG41" s="18"/>
      <c r="KH41" s="18"/>
      <c r="KI41" s="18"/>
      <c r="KJ41" s="18"/>
      <c r="KK41" s="18"/>
      <c r="KL41" s="18"/>
      <c r="KM41" s="18"/>
      <c r="KN41" s="18"/>
      <c r="KO41" s="18"/>
      <c r="KP41" s="18"/>
      <c r="KQ41" s="18"/>
      <c r="KR41" s="18"/>
      <c r="KS41" s="18"/>
      <c r="KT41" s="18"/>
      <c r="KU41" s="18"/>
      <c r="KV41" s="18"/>
      <c r="KW41" s="18"/>
      <c r="KX41" s="18"/>
      <c r="KY41" s="18"/>
      <c r="KZ41" s="18"/>
      <c r="LA41" s="18"/>
      <c r="LB41" s="18"/>
      <c r="LC41" s="18"/>
      <c r="LD41" s="18"/>
      <c r="LE41" s="18"/>
      <c r="LF41" s="18"/>
      <c r="LG41" s="18"/>
      <c r="LH41" s="18"/>
      <c r="LI41" s="18"/>
      <c r="LJ41" s="18"/>
      <c r="LK41" s="18"/>
      <c r="LL41" s="18"/>
      <c r="LM41" s="18"/>
      <c r="LN41" s="18"/>
      <c r="LO41" s="18"/>
      <c r="LP41" s="18"/>
      <c r="LQ41" s="18"/>
      <c r="LR41" s="18"/>
      <c r="LS41" s="18"/>
      <c r="LT41" s="18"/>
      <c r="LU41" s="18"/>
      <c r="LV41" s="18"/>
      <c r="LW41" s="18"/>
      <c r="LX41" s="18"/>
      <c r="LY41" s="18"/>
      <c r="LZ41" s="18"/>
      <c r="MA41" s="18"/>
      <c r="MB41" s="18"/>
      <c r="MC41" s="18"/>
      <c r="MD41" s="18"/>
      <c r="ME41" s="18"/>
      <c r="MF41" s="18"/>
      <c r="MG41" s="18"/>
      <c r="MH41" s="18"/>
      <c r="MI41" s="18"/>
      <c r="MJ41" s="18"/>
      <c r="MK41" s="18"/>
      <c r="ML41" s="18"/>
      <c r="MM41" s="18"/>
      <c r="MN41" s="18"/>
      <c r="MO41" s="18"/>
      <c r="MP41" s="18"/>
      <c r="MQ41" s="18"/>
      <c r="MR41" s="18"/>
      <c r="MS41" s="18"/>
      <c r="MT41" s="18"/>
      <c r="MU41" s="18"/>
      <c r="MV41" s="18"/>
      <c r="MW41" s="18"/>
      <c r="MX41" s="18"/>
      <c r="MY41" s="18"/>
      <c r="MZ41" s="18"/>
      <c r="NA41" s="18"/>
      <c r="NB41" s="18"/>
      <c r="NC41" s="18"/>
      <c r="ND41" s="18"/>
      <c r="NE41" s="18"/>
      <c r="NF41" s="18"/>
      <c r="NG41" s="18"/>
      <c r="NH41" s="18"/>
      <c r="NI41" s="18"/>
      <c r="NJ41" s="18"/>
      <c r="NK41" s="18"/>
      <c r="NL41" s="18"/>
      <c r="NM41" s="18"/>
      <c r="NN41" s="18"/>
      <c r="NO41" s="18"/>
      <c r="NP41" s="18"/>
      <c r="NQ41" s="18"/>
      <c r="NR41" s="18"/>
      <c r="NS41" s="18"/>
      <c r="NT41" s="18"/>
      <c r="NU41" s="18"/>
      <c r="NV41" s="18"/>
      <c r="NW41" s="18"/>
      <c r="NX41" s="18"/>
      <c r="NY41" s="18"/>
      <c r="NZ41" s="18"/>
      <c r="OA41" s="18"/>
      <c r="OB41" s="18"/>
      <c r="OC41" s="18"/>
      <c r="OD41" s="18"/>
      <c r="OE41" s="18"/>
      <c r="OF41" s="18"/>
      <c r="OG41" s="18"/>
      <c r="OH41" s="18"/>
      <c r="OI41" s="18"/>
      <c r="OJ41" s="18"/>
      <c r="OK41" s="18"/>
      <c r="OL41" s="18"/>
      <c r="OM41" s="18"/>
      <c r="ON41" s="18"/>
      <c r="OO41" s="18"/>
      <c r="OP41" s="18"/>
      <c r="OQ41" s="18"/>
      <c r="OR41" s="18"/>
      <c r="OS41" s="18"/>
      <c r="OT41" s="18"/>
      <c r="OU41" s="18"/>
      <c r="OV41" s="18"/>
      <c r="OW41" s="18"/>
      <c r="OX41" s="18"/>
      <c r="OY41" s="18"/>
      <c r="OZ41" s="18"/>
      <c r="PA41" s="18"/>
      <c r="PB41" s="18"/>
      <c r="PC41" s="18"/>
      <c r="PD41" s="18"/>
      <c r="PE41" s="18"/>
      <c r="PF41" s="18"/>
      <c r="PG41" s="18"/>
      <c r="PH41" s="18"/>
      <c r="PI41" s="18"/>
      <c r="PJ41" s="18"/>
      <c r="PK41" s="18"/>
      <c r="PL41" s="18"/>
      <c r="PM41" s="18"/>
      <c r="PN41" s="18"/>
      <c r="PO41" s="18"/>
      <c r="PP41" s="18"/>
      <c r="PQ41" s="18"/>
      <c r="PR41" s="18"/>
      <c r="PS41" s="18"/>
      <c r="PT41" s="18"/>
      <c r="PU41" s="18"/>
      <c r="PV41" s="18"/>
      <c r="PW41" s="18"/>
      <c r="PX41" s="18"/>
      <c r="PY41" s="18"/>
      <c r="PZ41" s="18"/>
      <c r="QA41" s="18"/>
      <c r="QB41" s="18"/>
      <c r="QC41" s="18"/>
      <c r="QD41" s="18"/>
      <c r="QE41" s="18"/>
      <c r="QF41" s="18"/>
      <c r="QG41" s="18"/>
      <c r="QH41" s="18"/>
      <c r="QI41" s="18"/>
      <c r="QJ41" s="18"/>
      <c r="QK41" s="18"/>
      <c r="QL41" s="18"/>
      <c r="QM41" s="18"/>
      <c r="QN41" s="18"/>
      <c r="QO41" s="18"/>
      <c r="QP41" s="18"/>
      <c r="QQ41" s="18"/>
      <c r="QR41" s="18"/>
      <c r="QS41" s="18"/>
      <c r="QT41" s="18"/>
      <c r="QU41" s="18"/>
      <c r="QV41" s="18"/>
      <c r="QW41" s="18"/>
      <c r="QX41" s="18"/>
      <c r="QY41" s="18"/>
      <c r="QZ41" s="18"/>
      <c r="RA41" s="18"/>
      <c r="RB41" s="18"/>
      <c r="RC41" s="18"/>
      <c r="RD41" s="18"/>
      <c r="RE41" s="18"/>
      <c r="RF41" s="18"/>
      <c r="RG41" s="18"/>
      <c r="RH41" s="18"/>
      <c r="RI41" s="18"/>
      <c r="RJ41" s="18"/>
      <c r="RK41" s="18"/>
      <c r="RL41" s="18"/>
      <c r="RM41" s="18"/>
      <c r="RN41" s="18"/>
      <c r="RO41" s="18"/>
      <c r="RP41" s="18"/>
      <c r="RQ41" s="18"/>
      <c r="RR41" s="18"/>
      <c r="RS41" s="18"/>
      <c r="RT41" s="18"/>
      <c r="RU41" s="18"/>
      <c r="RV41" s="18"/>
      <c r="RW41" s="18"/>
      <c r="RX41" s="18"/>
      <c r="RY41" s="18"/>
      <c r="RZ41" s="18"/>
      <c r="SA41" s="18"/>
      <c r="SB41" s="18"/>
      <c r="SC41" s="18"/>
      <c r="SD41" s="18"/>
      <c r="SE41" s="18"/>
      <c r="SF41" s="18"/>
      <c r="SG41" s="18"/>
      <c r="SH41" s="18"/>
      <c r="SI41" s="18"/>
      <c r="SJ41" s="18"/>
      <c r="SK41" s="18"/>
      <c r="SL41" s="18"/>
      <c r="SM41" s="18"/>
      <c r="SN41" s="18"/>
      <c r="SO41" s="18"/>
      <c r="SP41" s="18"/>
      <c r="SQ41" s="18"/>
      <c r="SR41" s="18"/>
      <c r="SS41" s="18"/>
      <c r="ST41" s="18"/>
      <c r="SU41" s="18"/>
      <c r="SV41" s="18"/>
      <c r="SW41" s="18"/>
      <c r="SX41" s="18"/>
      <c r="SY41" s="18"/>
      <c r="SZ41" s="18"/>
      <c r="TA41" s="18"/>
      <c r="TB41" s="18"/>
      <c r="TC41" s="18"/>
      <c r="TD41" s="18"/>
      <c r="TE41" s="18"/>
      <c r="TF41" s="18"/>
      <c r="TG41" s="18"/>
      <c r="TH41" s="18"/>
      <c r="TI41" s="18"/>
      <c r="TJ41" s="18"/>
      <c r="TK41" s="18"/>
      <c r="TL41" s="18"/>
      <c r="TM41" s="18"/>
      <c r="TN41" s="18"/>
      <c r="TO41" s="18"/>
      <c r="TP41" s="18"/>
      <c r="TQ41" s="18"/>
      <c r="TR41" s="18"/>
      <c r="TS41" s="18"/>
      <c r="TT41" s="18"/>
      <c r="TU41" s="18"/>
      <c r="TV41" s="18"/>
      <c r="TW41" s="18"/>
      <c r="TX41" s="18"/>
      <c r="TY41" s="18"/>
      <c r="TZ41" s="18"/>
      <c r="UA41" s="18"/>
      <c r="UB41" s="18"/>
      <c r="UC41" s="18"/>
      <c r="UD41" s="18"/>
      <c r="UE41" s="18"/>
      <c r="UF41" s="18"/>
      <c r="UG41" s="18"/>
      <c r="UH41" s="18"/>
      <c r="UI41" s="18"/>
      <c r="UJ41" s="18"/>
      <c r="UK41" s="18"/>
      <c r="UL41" s="18"/>
      <c r="UM41" s="18"/>
      <c r="UN41" s="18"/>
      <c r="UO41" s="18"/>
      <c r="UP41" s="18"/>
      <c r="UQ41" s="18"/>
      <c r="UR41" s="18"/>
      <c r="US41" s="18"/>
      <c r="UT41" s="18"/>
      <c r="UU41" s="18"/>
      <c r="UV41" s="18"/>
      <c r="UW41" s="18"/>
      <c r="UX41" s="18"/>
      <c r="UY41" s="18"/>
      <c r="UZ41" s="18"/>
      <c r="VA41" s="18"/>
      <c r="VB41" s="18"/>
      <c r="VC41" s="18"/>
      <c r="VD41" s="18"/>
      <c r="VE41" s="18"/>
      <c r="VF41" s="18"/>
      <c r="VG41" s="18"/>
      <c r="VH41" s="18"/>
      <c r="VI41" s="18"/>
      <c r="VJ41" s="18"/>
      <c r="VK41" s="18"/>
      <c r="VL41" s="18"/>
      <c r="VM41" s="18"/>
      <c r="VN41" s="18"/>
      <c r="VO41" s="18"/>
      <c r="VP41" s="18"/>
      <c r="VQ41" s="18"/>
      <c r="VR41" s="18"/>
      <c r="VS41" s="18"/>
      <c r="VT41" s="18"/>
      <c r="VU41" s="18"/>
      <c r="VV41" s="18"/>
      <c r="VW41" s="18"/>
      <c r="VX41" s="18"/>
      <c r="VY41" s="18"/>
      <c r="VZ41" s="18"/>
      <c r="WA41" s="18"/>
      <c r="WB41" s="18"/>
      <c r="WC41" s="18"/>
      <c r="WD41" s="18"/>
      <c r="WE41" s="18"/>
      <c r="WF41" s="18"/>
      <c r="WG41" s="18"/>
      <c r="WH41" s="18"/>
      <c r="WI41" s="18"/>
      <c r="WJ41" s="18"/>
      <c r="WK41" s="18"/>
      <c r="WL41" s="18"/>
      <c r="WM41" s="18"/>
      <c r="WN41" s="18"/>
      <c r="WO41" s="18"/>
      <c r="WP41" s="18"/>
      <c r="WQ41" s="18"/>
      <c r="WR41" s="18"/>
      <c r="WS41" s="18"/>
      <c r="WT41" s="18"/>
      <c r="WU41" s="18"/>
      <c r="WV41" s="18"/>
      <c r="WW41" s="18"/>
      <c r="WX41" s="18"/>
      <c r="WY41" s="18"/>
      <c r="WZ41" s="18"/>
      <c r="XA41" s="18"/>
      <c r="XB41" s="18"/>
      <c r="XC41" s="18"/>
      <c r="XD41" s="18"/>
      <c r="XE41" s="18"/>
      <c r="XF41" s="18"/>
      <c r="XG41" s="18"/>
      <c r="XH41" s="18"/>
      <c r="XI41" s="18"/>
      <c r="XJ41" s="18"/>
      <c r="XK41" s="18"/>
      <c r="XL41" s="18"/>
      <c r="XM41" s="18"/>
      <c r="XN41" s="18"/>
      <c r="XO41" s="18"/>
      <c r="XP41" s="18"/>
      <c r="XQ41" s="18"/>
      <c r="XR41" s="18"/>
      <c r="XS41" s="18"/>
      <c r="XT41" s="18"/>
      <c r="XU41" s="18"/>
      <c r="XV41" s="18"/>
      <c r="XW41" s="18"/>
      <c r="XX41" s="18"/>
      <c r="XY41" s="18"/>
      <c r="XZ41" s="18"/>
      <c r="YA41" s="18"/>
      <c r="YB41" s="18"/>
      <c r="YC41" s="18"/>
      <c r="YD41" s="18"/>
      <c r="YE41" s="18"/>
      <c r="YF41" s="18"/>
      <c r="YG41" s="18"/>
      <c r="YH41" s="18"/>
      <c r="YI41" s="18"/>
      <c r="YJ41" s="18"/>
      <c r="YK41" s="18"/>
      <c r="YL41" s="18"/>
      <c r="YM41" s="18"/>
      <c r="YN41" s="18"/>
      <c r="YO41" s="18"/>
      <c r="YP41" s="18"/>
      <c r="YQ41" s="18"/>
      <c r="YR41" s="18"/>
      <c r="YS41" s="18"/>
      <c r="YT41" s="18"/>
      <c r="YU41" s="18"/>
      <c r="YV41" s="18"/>
      <c r="YW41" s="18"/>
      <c r="YX41" s="18"/>
      <c r="YY41" s="18"/>
      <c r="YZ41" s="18"/>
      <c r="ZA41" s="18"/>
      <c r="ZB41" s="18"/>
      <c r="ZC41" s="18"/>
      <c r="ZD41" s="18"/>
      <c r="ZE41" s="18"/>
      <c r="ZF41" s="18"/>
      <c r="ZG41" s="18"/>
      <c r="ZH41" s="18"/>
      <c r="ZI41" s="18"/>
    </row>
    <row r="42" spans="1:685" s="9" customFormat="1" ht="20.100000000000001" customHeight="1" thickBot="1">
      <c r="A42" s="164" t="s">
        <v>58</v>
      </c>
      <c r="B42" s="39" t="s">
        <v>49</v>
      </c>
      <c r="C42" s="193">
        <v>2</v>
      </c>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c r="IW42" s="18"/>
      <c r="IX42" s="18"/>
      <c r="IY42" s="18"/>
      <c r="IZ42" s="18"/>
      <c r="JA42" s="18"/>
      <c r="JB42" s="18"/>
      <c r="JC42" s="18"/>
      <c r="JD42" s="18"/>
      <c r="JE42" s="18"/>
      <c r="JF42" s="18"/>
      <c r="JG42" s="18"/>
      <c r="JH42" s="18"/>
      <c r="JI42" s="18"/>
      <c r="JJ42" s="18"/>
      <c r="JK42" s="18"/>
      <c r="JL42" s="18"/>
      <c r="JM42" s="18"/>
      <c r="JN42" s="18"/>
      <c r="JO42" s="18"/>
      <c r="JP42" s="18"/>
      <c r="JQ42" s="18"/>
      <c r="JR42" s="18"/>
      <c r="JS42" s="18"/>
      <c r="JT42" s="18"/>
      <c r="JU42" s="18"/>
      <c r="JV42" s="18"/>
      <c r="JW42" s="18"/>
      <c r="JX42" s="18"/>
      <c r="JY42" s="18"/>
      <c r="JZ42" s="18"/>
      <c r="KA42" s="18"/>
      <c r="KB42" s="18"/>
      <c r="KC42" s="18"/>
      <c r="KD42" s="18"/>
      <c r="KE42" s="18"/>
      <c r="KF42" s="18"/>
      <c r="KG42" s="18"/>
      <c r="KH42" s="18"/>
      <c r="KI42" s="18"/>
      <c r="KJ42" s="18"/>
      <c r="KK42" s="18"/>
      <c r="KL42" s="18"/>
      <c r="KM42" s="18"/>
      <c r="KN42" s="18"/>
      <c r="KO42" s="18"/>
      <c r="KP42" s="18"/>
      <c r="KQ42" s="18"/>
      <c r="KR42" s="18"/>
      <c r="KS42" s="18"/>
      <c r="KT42" s="18"/>
      <c r="KU42" s="18"/>
      <c r="KV42" s="18"/>
      <c r="KW42" s="18"/>
      <c r="KX42" s="18"/>
      <c r="KY42" s="18"/>
      <c r="KZ42" s="18"/>
      <c r="LA42" s="18"/>
      <c r="LB42" s="18"/>
      <c r="LC42" s="18"/>
      <c r="LD42" s="18"/>
      <c r="LE42" s="18"/>
      <c r="LF42" s="18"/>
      <c r="LG42" s="18"/>
      <c r="LH42" s="18"/>
      <c r="LI42" s="18"/>
      <c r="LJ42" s="18"/>
      <c r="LK42" s="18"/>
      <c r="LL42" s="18"/>
      <c r="LM42" s="18"/>
      <c r="LN42" s="18"/>
      <c r="LO42" s="18"/>
      <c r="LP42" s="18"/>
      <c r="LQ42" s="18"/>
      <c r="LR42" s="18"/>
      <c r="LS42" s="18"/>
      <c r="LT42" s="18"/>
      <c r="LU42" s="18"/>
      <c r="LV42" s="18"/>
      <c r="LW42" s="18"/>
      <c r="LX42" s="18"/>
      <c r="LY42" s="18"/>
      <c r="LZ42" s="18"/>
      <c r="MA42" s="18"/>
      <c r="MB42" s="18"/>
      <c r="MC42" s="18"/>
      <c r="MD42" s="18"/>
      <c r="ME42" s="18"/>
      <c r="MF42" s="18"/>
      <c r="MG42" s="18"/>
      <c r="MH42" s="18"/>
      <c r="MI42" s="18"/>
      <c r="MJ42" s="18"/>
      <c r="MK42" s="18"/>
      <c r="ML42" s="18"/>
      <c r="MM42" s="18"/>
      <c r="MN42" s="18"/>
      <c r="MO42" s="18"/>
      <c r="MP42" s="18"/>
      <c r="MQ42" s="18"/>
      <c r="MR42" s="18"/>
      <c r="MS42" s="18"/>
      <c r="MT42" s="18"/>
      <c r="MU42" s="18"/>
      <c r="MV42" s="18"/>
      <c r="MW42" s="18"/>
      <c r="MX42" s="18"/>
      <c r="MY42" s="18"/>
      <c r="MZ42" s="18"/>
      <c r="NA42" s="18"/>
      <c r="NB42" s="18"/>
      <c r="NC42" s="18"/>
      <c r="ND42" s="18"/>
      <c r="NE42" s="18"/>
      <c r="NF42" s="18"/>
      <c r="NG42" s="18"/>
      <c r="NH42" s="18"/>
      <c r="NI42" s="18"/>
      <c r="NJ42" s="18"/>
      <c r="NK42" s="18"/>
      <c r="NL42" s="18"/>
      <c r="NM42" s="18"/>
      <c r="NN42" s="18"/>
      <c r="NO42" s="18"/>
      <c r="NP42" s="18"/>
      <c r="NQ42" s="18"/>
      <c r="NR42" s="18"/>
      <c r="NS42" s="18"/>
      <c r="NT42" s="18"/>
      <c r="NU42" s="18"/>
      <c r="NV42" s="18"/>
      <c r="NW42" s="18"/>
      <c r="NX42" s="18"/>
      <c r="NY42" s="18"/>
      <c r="NZ42" s="18"/>
      <c r="OA42" s="18"/>
      <c r="OB42" s="18"/>
      <c r="OC42" s="18"/>
      <c r="OD42" s="18"/>
      <c r="OE42" s="18"/>
      <c r="OF42" s="18"/>
      <c r="OG42" s="18"/>
      <c r="OH42" s="18"/>
      <c r="OI42" s="18"/>
      <c r="OJ42" s="18"/>
      <c r="OK42" s="18"/>
      <c r="OL42" s="18"/>
      <c r="OM42" s="18"/>
      <c r="ON42" s="18"/>
      <c r="OO42" s="18"/>
      <c r="OP42" s="18"/>
      <c r="OQ42" s="18"/>
      <c r="OR42" s="18"/>
      <c r="OS42" s="18"/>
      <c r="OT42" s="18"/>
      <c r="OU42" s="18"/>
      <c r="OV42" s="18"/>
      <c r="OW42" s="18"/>
      <c r="OX42" s="18"/>
      <c r="OY42" s="18"/>
      <c r="OZ42" s="18"/>
      <c r="PA42" s="18"/>
      <c r="PB42" s="18"/>
      <c r="PC42" s="18"/>
      <c r="PD42" s="18"/>
      <c r="PE42" s="18"/>
      <c r="PF42" s="18"/>
      <c r="PG42" s="18"/>
      <c r="PH42" s="18"/>
      <c r="PI42" s="18"/>
      <c r="PJ42" s="18"/>
      <c r="PK42" s="18"/>
      <c r="PL42" s="18"/>
      <c r="PM42" s="18"/>
      <c r="PN42" s="18"/>
      <c r="PO42" s="18"/>
      <c r="PP42" s="18"/>
      <c r="PQ42" s="18"/>
      <c r="PR42" s="18"/>
      <c r="PS42" s="18"/>
      <c r="PT42" s="18"/>
      <c r="PU42" s="18"/>
      <c r="PV42" s="18"/>
      <c r="PW42" s="18"/>
      <c r="PX42" s="18"/>
      <c r="PY42" s="18"/>
      <c r="PZ42" s="18"/>
      <c r="QA42" s="18"/>
      <c r="QB42" s="18"/>
      <c r="QC42" s="18"/>
      <c r="QD42" s="18"/>
      <c r="QE42" s="18"/>
      <c r="QF42" s="18"/>
      <c r="QG42" s="18"/>
      <c r="QH42" s="18"/>
      <c r="QI42" s="18"/>
      <c r="QJ42" s="18"/>
      <c r="QK42" s="18"/>
      <c r="QL42" s="18"/>
      <c r="QM42" s="18"/>
      <c r="QN42" s="18"/>
      <c r="QO42" s="18"/>
      <c r="QP42" s="18"/>
      <c r="QQ42" s="18"/>
      <c r="QR42" s="18"/>
      <c r="QS42" s="18"/>
      <c r="QT42" s="18"/>
      <c r="QU42" s="18"/>
      <c r="QV42" s="18"/>
      <c r="QW42" s="18"/>
      <c r="QX42" s="18"/>
      <c r="QY42" s="18"/>
      <c r="QZ42" s="18"/>
      <c r="RA42" s="18"/>
      <c r="RB42" s="18"/>
      <c r="RC42" s="18"/>
      <c r="RD42" s="18"/>
      <c r="RE42" s="18"/>
      <c r="RF42" s="18"/>
      <c r="RG42" s="18"/>
      <c r="RH42" s="18"/>
      <c r="RI42" s="18"/>
      <c r="RJ42" s="18"/>
      <c r="RK42" s="18"/>
      <c r="RL42" s="18"/>
      <c r="RM42" s="18"/>
      <c r="RN42" s="18"/>
      <c r="RO42" s="18"/>
      <c r="RP42" s="18"/>
      <c r="RQ42" s="18"/>
      <c r="RR42" s="18"/>
      <c r="RS42" s="18"/>
      <c r="RT42" s="18"/>
      <c r="RU42" s="18"/>
      <c r="RV42" s="18"/>
      <c r="RW42" s="18"/>
      <c r="RX42" s="18"/>
      <c r="RY42" s="18"/>
      <c r="RZ42" s="18"/>
      <c r="SA42" s="18"/>
      <c r="SB42" s="18"/>
      <c r="SC42" s="18"/>
      <c r="SD42" s="18"/>
      <c r="SE42" s="18"/>
      <c r="SF42" s="18"/>
      <c r="SG42" s="18"/>
      <c r="SH42" s="18"/>
      <c r="SI42" s="18"/>
      <c r="SJ42" s="18"/>
      <c r="SK42" s="18"/>
      <c r="SL42" s="18"/>
      <c r="SM42" s="18"/>
      <c r="SN42" s="18"/>
      <c r="SO42" s="18"/>
      <c r="SP42" s="18"/>
      <c r="SQ42" s="18"/>
      <c r="SR42" s="18"/>
      <c r="SS42" s="18"/>
      <c r="ST42" s="18"/>
      <c r="SU42" s="18"/>
      <c r="SV42" s="18"/>
      <c r="SW42" s="18"/>
      <c r="SX42" s="18"/>
      <c r="SY42" s="18"/>
      <c r="SZ42" s="18"/>
      <c r="TA42" s="18"/>
      <c r="TB42" s="18"/>
      <c r="TC42" s="18"/>
      <c r="TD42" s="18"/>
      <c r="TE42" s="18"/>
      <c r="TF42" s="18"/>
      <c r="TG42" s="18"/>
      <c r="TH42" s="18"/>
      <c r="TI42" s="18"/>
      <c r="TJ42" s="18"/>
      <c r="TK42" s="18"/>
      <c r="TL42" s="18"/>
      <c r="TM42" s="18"/>
      <c r="TN42" s="18"/>
      <c r="TO42" s="18"/>
      <c r="TP42" s="18"/>
      <c r="TQ42" s="18"/>
      <c r="TR42" s="18"/>
      <c r="TS42" s="18"/>
      <c r="TT42" s="18"/>
      <c r="TU42" s="18"/>
      <c r="TV42" s="18"/>
      <c r="TW42" s="18"/>
      <c r="TX42" s="18"/>
      <c r="TY42" s="18"/>
      <c r="TZ42" s="18"/>
      <c r="UA42" s="18"/>
      <c r="UB42" s="18"/>
      <c r="UC42" s="18"/>
      <c r="UD42" s="18"/>
      <c r="UE42" s="18"/>
      <c r="UF42" s="18"/>
      <c r="UG42" s="18"/>
      <c r="UH42" s="18"/>
      <c r="UI42" s="18"/>
      <c r="UJ42" s="18"/>
      <c r="UK42" s="18"/>
      <c r="UL42" s="18"/>
      <c r="UM42" s="18"/>
      <c r="UN42" s="18"/>
      <c r="UO42" s="18"/>
      <c r="UP42" s="18"/>
      <c r="UQ42" s="18"/>
      <c r="UR42" s="18"/>
      <c r="US42" s="18"/>
      <c r="UT42" s="18"/>
      <c r="UU42" s="18"/>
      <c r="UV42" s="18"/>
      <c r="UW42" s="18"/>
      <c r="UX42" s="18"/>
      <c r="UY42" s="18"/>
      <c r="UZ42" s="18"/>
      <c r="VA42" s="18"/>
      <c r="VB42" s="18"/>
      <c r="VC42" s="18"/>
      <c r="VD42" s="18"/>
      <c r="VE42" s="18"/>
      <c r="VF42" s="18"/>
      <c r="VG42" s="18"/>
      <c r="VH42" s="18"/>
      <c r="VI42" s="18"/>
      <c r="VJ42" s="18"/>
      <c r="VK42" s="18"/>
      <c r="VL42" s="18"/>
      <c r="VM42" s="18"/>
      <c r="VN42" s="18"/>
      <c r="VO42" s="18"/>
      <c r="VP42" s="18"/>
      <c r="VQ42" s="18"/>
      <c r="VR42" s="18"/>
      <c r="VS42" s="18"/>
      <c r="VT42" s="18"/>
      <c r="VU42" s="18"/>
      <c r="VV42" s="18"/>
      <c r="VW42" s="18"/>
      <c r="VX42" s="18"/>
      <c r="VY42" s="18"/>
      <c r="VZ42" s="18"/>
      <c r="WA42" s="18"/>
      <c r="WB42" s="18"/>
      <c r="WC42" s="18"/>
      <c r="WD42" s="18"/>
      <c r="WE42" s="18"/>
      <c r="WF42" s="18"/>
      <c r="WG42" s="18"/>
      <c r="WH42" s="18"/>
      <c r="WI42" s="18"/>
      <c r="WJ42" s="18"/>
      <c r="WK42" s="18"/>
      <c r="WL42" s="18"/>
      <c r="WM42" s="18"/>
      <c r="WN42" s="18"/>
      <c r="WO42" s="18"/>
      <c r="WP42" s="18"/>
      <c r="WQ42" s="18"/>
      <c r="WR42" s="18"/>
      <c r="WS42" s="18"/>
      <c r="WT42" s="18"/>
      <c r="WU42" s="18"/>
      <c r="WV42" s="18"/>
      <c r="WW42" s="18"/>
      <c r="WX42" s="18"/>
      <c r="WY42" s="18"/>
      <c r="WZ42" s="18"/>
      <c r="XA42" s="18"/>
      <c r="XB42" s="18"/>
      <c r="XC42" s="18"/>
      <c r="XD42" s="18"/>
      <c r="XE42" s="18"/>
      <c r="XF42" s="18"/>
      <c r="XG42" s="18"/>
      <c r="XH42" s="18"/>
      <c r="XI42" s="18"/>
      <c r="XJ42" s="18"/>
      <c r="XK42" s="18"/>
      <c r="XL42" s="18"/>
      <c r="XM42" s="18"/>
      <c r="XN42" s="18"/>
      <c r="XO42" s="18"/>
      <c r="XP42" s="18"/>
      <c r="XQ42" s="18"/>
      <c r="XR42" s="18"/>
      <c r="XS42" s="18"/>
      <c r="XT42" s="18"/>
      <c r="XU42" s="18"/>
      <c r="XV42" s="18"/>
      <c r="XW42" s="18"/>
      <c r="XX42" s="18"/>
      <c r="XY42" s="18"/>
      <c r="XZ42" s="18"/>
      <c r="YA42" s="18"/>
      <c r="YB42" s="18"/>
      <c r="YC42" s="18"/>
      <c r="YD42" s="18"/>
      <c r="YE42" s="18"/>
      <c r="YF42" s="18"/>
      <c r="YG42" s="18"/>
      <c r="YH42" s="18"/>
      <c r="YI42" s="18"/>
      <c r="YJ42" s="18"/>
      <c r="YK42" s="18"/>
      <c r="YL42" s="18"/>
      <c r="YM42" s="18"/>
      <c r="YN42" s="18"/>
      <c r="YO42" s="18"/>
      <c r="YP42" s="18"/>
      <c r="YQ42" s="18"/>
      <c r="YR42" s="18"/>
      <c r="YS42" s="18"/>
      <c r="YT42" s="18"/>
      <c r="YU42" s="18"/>
      <c r="YV42" s="18"/>
      <c r="YW42" s="18"/>
      <c r="YX42" s="18"/>
      <c r="YY42" s="18"/>
      <c r="YZ42" s="18"/>
      <c r="ZA42" s="18"/>
      <c r="ZB42" s="18"/>
      <c r="ZC42" s="18"/>
      <c r="ZD42" s="18"/>
      <c r="ZE42" s="18"/>
      <c r="ZF42" s="18"/>
      <c r="ZG42" s="18"/>
      <c r="ZH42" s="18"/>
      <c r="ZI42" s="18"/>
    </row>
    <row r="43" spans="1:685">
      <c r="A43" s="46"/>
      <c r="B43" s="46"/>
      <c r="C43" s="16"/>
      <c r="D43" s="16"/>
      <c r="E43" s="16"/>
      <c r="F43" s="16"/>
    </row>
    <row r="44" spans="1:685">
      <c r="A44" s="46"/>
      <c r="B44" s="46"/>
      <c r="C44" s="16"/>
      <c r="D44" s="16"/>
      <c r="E44" s="16"/>
      <c r="F44" s="16"/>
    </row>
    <row r="45" spans="1:685" ht="35.1" customHeight="1" thickBot="1">
      <c r="A45" s="196" t="s">
        <v>275</v>
      </c>
      <c r="B45" s="197"/>
      <c r="C45" s="198"/>
      <c r="E45" s="16"/>
      <c r="F45" s="16"/>
    </row>
    <row r="46" spans="1:685" ht="21" customHeight="1">
      <c r="A46" s="479" t="s">
        <v>59</v>
      </c>
      <c r="B46" s="481" t="s">
        <v>44</v>
      </c>
      <c r="C46" s="481" t="s">
        <v>45</v>
      </c>
      <c r="D46" s="483" t="s">
        <v>274</v>
      </c>
      <c r="E46" s="16"/>
      <c r="F46" s="16"/>
    </row>
    <row r="47" spans="1:685" ht="14.65" thickBot="1">
      <c r="A47" s="480"/>
      <c r="B47" s="482"/>
      <c r="C47" s="482"/>
      <c r="D47" s="484"/>
      <c r="E47" s="16"/>
      <c r="F47" s="16"/>
    </row>
    <row r="48" spans="1:685" ht="20.100000000000001" customHeight="1">
      <c r="A48" s="199" t="s">
        <v>60</v>
      </c>
      <c r="B48" s="200" t="s">
        <v>61</v>
      </c>
      <c r="C48" s="201">
        <v>46569</v>
      </c>
      <c r="D48" s="202"/>
    </row>
    <row r="49" spans="1:5" ht="20.100000000000001" customHeight="1">
      <c r="A49" s="203" t="s">
        <v>62</v>
      </c>
      <c r="B49" s="204" t="s">
        <v>63</v>
      </c>
      <c r="C49" s="31">
        <v>24</v>
      </c>
      <c r="D49" s="205"/>
    </row>
    <row r="50" spans="1:5" ht="20.100000000000001" customHeight="1">
      <c r="A50" s="206" t="s">
        <v>64</v>
      </c>
      <c r="B50" s="114" t="s">
        <v>47</v>
      </c>
      <c r="C50" s="207"/>
      <c r="D50" s="208"/>
    </row>
    <row r="51" spans="1:5" ht="20.100000000000001" customHeight="1">
      <c r="A51" s="203" t="s">
        <v>65</v>
      </c>
      <c r="B51" s="209" t="s">
        <v>54</v>
      </c>
      <c r="C51" s="210"/>
      <c r="D51" s="211"/>
    </row>
    <row r="52" spans="1:5">
      <c r="A52" s="212" t="s">
        <v>66</v>
      </c>
      <c r="B52" s="294" t="s">
        <v>67</v>
      </c>
      <c r="C52" s="295"/>
      <c r="D52" s="293" t="s">
        <v>339</v>
      </c>
    </row>
    <row r="53" spans="1:5" ht="20.100000000000001" customHeight="1">
      <c r="A53" s="213"/>
      <c r="B53" s="214"/>
      <c r="C53" s="31"/>
      <c r="D53" s="215"/>
      <c r="E53" t="s">
        <v>351</v>
      </c>
    </row>
    <row r="54" spans="1:5" ht="20.100000000000001" customHeight="1">
      <c r="A54" s="213"/>
      <c r="B54" s="214"/>
      <c r="C54" s="31"/>
      <c r="D54" s="215"/>
    </row>
    <row r="55" spans="1:5" ht="20.100000000000001" customHeight="1">
      <c r="A55" s="213"/>
      <c r="B55" s="214"/>
      <c r="C55" s="31"/>
      <c r="D55" s="215"/>
    </row>
    <row r="56" spans="1:5" ht="20.100000000000001" customHeight="1">
      <c r="A56" s="213"/>
      <c r="B56" s="214"/>
      <c r="C56" s="31"/>
      <c r="D56" s="215"/>
    </row>
    <row r="57" spans="1:5" ht="20.100000000000001" customHeight="1">
      <c r="A57" s="213"/>
      <c r="B57" s="214"/>
      <c r="C57" s="31"/>
      <c r="D57" s="215"/>
    </row>
    <row r="58" spans="1:5" ht="20.100000000000001" customHeight="1">
      <c r="A58" s="213"/>
      <c r="B58" s="214"/>
      <c r="C58" s="31"/>
      <c r="D58" s="215"/>
    </row>
    <row r="59" spans="1:5" ht="20.100000000000001" customHeight="1">
      <c r="A59" s="213"/>
      <c r="B59" s="214"/>
      <c r="C59" s="31"/>
      <c r="D59" s="215"/>
    </row>
    <row r="60" spans="1:5" ht="20.100000000000001" customHeight="1">
      <c r="A60" s="213"/>
      <c r="B60" s="214"/>
      <c r="C60" s="217"/>
      <c r="D60" s="216"/>
    </row>
    <row r="61" spans="1:5" ht="20.100000000000001" customHeight="1">
      <c r="A61" s="213"/>
      <c r="B61" s="214"/>
      <c r="C61" s="31"/>
      <c r="D61" s="216"/>
    </row>
    <row r="62" spans="1:5" ht="20.100000000000001" customHeight="1">
      <c r="A62" s="213"/>
      <c r="B62" s="218"/>
      <c r="C62" s="219"/>
      <c r="D62" s="216"/>
    </row>
    <row r="63" spans="1:5" ht="20.100000000000001" customHeight="1">
      <c r="A63" s="213"/>
      <c r="B63" s="218"/>
      <c r="C63" s="220"/>
      <c r="D63" s="216"/>
    </row>
    <row r="64" spans="1:5" ht="20.100000000000001" customHeight="1">
      <c r="A64" s="213"/>
      <c r="B64" s="218"/>
      <c r="C64" s="221"/>
      <c r="D64" s="216"/>
    </row>
    <row r="65" spans="1:4" ht="20.100000000000001" customHeight="1">
      <c r="A65" s="213"/>
      <c r="B65" s="214"/>
      <c r="C65" s="220"/>
      <c r="D65" s="216"/>
    </row>
    <row r="66" spans="1:4" ht="20.100000000000001" customHeight="1">
      <c r="A66" s="213"/>
      <c r="B66" s="214"/>
      <c r="C66" s="220"/>
      <c r="D66" s="216"/>
    </row>
    <row r="67" spans="1:4" ht="20.100000000000001" customHeight="1">
      <c r="A67" s="213"/>
      <c r="B67" s="214"/>
      <c r="C67" s="220"/>
      <c r="D67" s="216"/>
    </row>
    <row r="68" spans="1:4" ht="20.100000000000001" customHeight="1">
      <c r="A68" s="213"/>
      <c r="B68" s="214"/>
      <c r="C68" s="220"/>
      <c r="D68" s="216"/>
    </row>
    <row r="69" spans="1:4" ht="20.100000000000001" customHeight="1" thickBot="1">
      <c r="A69" s="222"/>
      <c r="B69" s="223"/>
      <c r="C69" s="144"/>
      <c r="D69" s="224"/>
    </row>
  </sheetData>
  <mergeCells count="14">
    <mergeCell ref="A1:D1"/>
    <mergeCell ref="A46:A47"/>
    <mergeCell ref="B46:B47"/>
    <mergeCell ref="C46:C47"/>
    <mergeCell ref="D46:D47"/>
    <mergeCell ref="A4:C6"/>
    <mergeCell ref="A8:B8"/>
    <mergeCell ref="A14:B14"/>
    <mergeCell ref="A15:B15"/>
    <mergeCell ref="A9:B9"/>
    <mergeCell ref="A10:B10"/>
    <mergeCell ref="A11:B11"/>
    <mergeCell ref="A12:B12"/>
    <mergeCell ref="A13:B13"/>
  </mergeCells>
  <phoneticPr fontId="4" type="noConversion"/>
  <conditionalFormatting sqref="C9:C15">
    <cfRule type="containsText" dxfId="5" priority="6" operator="containsText" text="FALSE">
      <formula>NOT(ISERROR(SEARCH("FALSE",C9)))</formula>
    </cfRule>
    <cfRule type="expression" dxfId="4" priority="9">
      <formula>NOT(_xlfn.ISFORMULA(C9))</formula>
    </cfRule>
  </conditionalFormatting>
  <conditionalFormatting sqref="C18:C25 C32:C35">
    <cfRule type="expression" dxfId="3" priority="2">
      <formula>NOT(_xlfn.ISFORMULA(C18))</formula>
    </cfRule>
  </conditionalFormatting>
  <conditionalFormatting sqref="C20">
    <cfRule type="cellIs" dxfId="2" priority="3" operator="greaterThan">
      <formula>#REF!</formula>
    </cfRule>
  </conditionalFormatting>
  <conditionalFormatting sqref="C30">
    <cfRule type="expression" dxfId="1" priority="1">
      <formula>NOT(_xlfn.ISFORMULA(C30))</formula>
    </cfRule>
  </conditionalFormatting>
  <conditionalFormatting sqref="D20:H20">
    <cfRule type="expression" dxfId="0" priority="39">
      <formula>$C$41&lt;$D$16</formula>
    </cfRule>
  </conditionalFormatting>
  <pageMargins left="0.7" right="0.7" top="0.75" bottom="0.75" header="0.3" footer="0.3"/>
  <pageSetup paperSize="9" orientation="portrait" r:id="rId1"/>
  <headerFooter>
    <oddHeader>&amp;C&amp;"Calibri"&amp;10&amp;KFF0000 OFFICIAL&amp;1#_x000D_</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DAA-BB74-4CC4-8579-6C0FF5204A01}">
  <dimension ref="A1:HV31"/>
  <sheetViews>
    <sheetView showGridLines="0" workbookViewId="0">
      <pane ySplit="1" topLeftCell="A15" activePane="bottomLeft" state="frozen"/>
      <selection pane="bottomLeft" activeCell="D33" sqref="D33"/>
    </sheetView>
  </sheetViews>
  <sheetFormatPr defaultRowHeight="14.25"/>
  <cols>
    <col min="1" max="1" width="56.73046875" customWidth="1"/>
    <col min="2" max="2" width="17.86328125" customWidth="1"/>
    <col min="4" max="4" width="57.265625" customWidth="1"/>
    <col min="5" max="5" width="32.86328125" customWidth="1"/>
    <col min="6" max="6" width="9.86328125" customWidth="1"/>
    <col min="7" max="7" width="9.73046875" customWidth="1"/>
    <col min="8" max="8" width="16" customWidth="1"/>
    <col min="9" max="230" width="9" style="16"/>
  </cols>
  <sheetData>
    <row r="1" spans="1:9" s="252" customFormat="1" ht="75" customHeight="1">
      <c r="A1" s="388" t="s">
        <v>256</v>
      </c>
      <c r="B1" s="388"/>
      <c r="C1" s="388"/>
      <c r="D1" s="388"/>
      <c r="E1" s="388"/>
      <c r="F1" s="388"/>
      <c r="G1" s="388"/>
      <c r="H1" s="388"/>
      <c r="I1" s="388"/>
    </row>
    <row r="2" spans="1:9" ht="17.649999999999999">
      <c r="A2" s="17" t="s">
        <v>152</v>
      </c>
      <c r="B2" s="18"/>
      <c r="C2" s="18"/>
      <c r="D2" s="18"/>
      <c r="E2" s="18"/>
      <c r="F2" s="18"/>
      <c r="G2" s="18"/>
      <c r="H2" s="18"/>
    </row>
    <row r="3" spans="1:9" ht="17.649999999999999">
      <c r="A3" s="17"/>
      <c r="B3" s="18"/>
      <c r="C3" s="18"/>
      <c r="D3" s="18"/>
      <c r="E3" s="18"/>
      <c r="F3" s="18"/>
      <c r="G3" s="18"/>
      <c r="H3" s="18"/>
    </row>
    <row r="4" spans="1:9" ht="22.9" thickBot="1">
      <c r="A4" s="19" t="s">
        <v>153</v>
      </c>
      <c r="B4" s="18"/>
      <c r="C4" s="18"/>
      <c r="D4" s="18"/>
      <c r="E4" s="18"/>
      <c r="F4" s="18"/>
      <c r="G4" s="18"/>
      <c r="H4" s="18"/>
    </row>
    <row r="5" spans="1:9" s="15" customFormat="1" ht="15.75">
      <c r="A5" s="496" t="s">
        <v>154</v>
      </c>
      <c r="B5" s="497"/>
      <c r="C5" s="20"/>
      <c r="D5" s="496" t="s">
        <v>155</v>
      </c>
      <c r="E5" s="498"/>
      <c r="F5" s="498"/>
      <c r="G5" s="498"/>
      <c r="H5" s="497"/>
    </row>
    <row r="6" spans="1:9">
      <c r="A6" s="21" t="s">
        <v>156</v>
      </c>
      <c r="B6" s="30" t="s">
        <v>157</v>
      </c>
      <c r="C6" s="18"/>
      <c r="D6" s="21" t="s">
        <v>158</v>
      </c>
      <c r="E6" s="22" t="s">
        <v>159</v>
      </c>
      <c r="F6" s="29" t="s">
        <v>160</v>
      </c>
      <c r="G6" s="29" t="s">
        <v>161</v>
      </c>
      <c r="H6" s="30" t="s">
        <v>162</v>
      </c>
    </row>
    <row r="7" spans="1:9">
      <c r="A7" s="10"/>
      <c r="B7" s="25"/>
      <c r="C7" s="18"/>
      <c r="D7" s="10"/>
      <c r="E7" s="11"/>
      <c r="F7" s="31"/>
      <c r="G7" s="32"/>
      <c r="H7" s="69"/>
    </row>
    <row r="8" spans="1:9">
      <c r="A8" s="10"/>
      <c r="B8" s="25"/>
      <c r="C8" s="18"/>
      <c r="D8" s="10"/>
      <c r="E8" s="11"/>
      <c r="F8" s="31"/>
      <c r="G8" s="32"/>
      <c r="H8" s="69"/>
    </row>
    <row r="9" spans="1:9">
      <c r="A9" s="10"/>
      <c r="B9" s="25"/>
      <c r="C9" s="18"/>
      <c r="D9" s="10"/>
      <c r="E9" s="11"/>
      <c r="F9" s="31"/>
      <c r="G9" s="32"/>
      <c r="H9" s="69"/>
    </row>
    <row r="10" spans="1:9">
      <c r="A10" s="10"/>
      <c r="B10" s="25"/>
      <c r="C10" s="18"/>
      <c r="D10" s="10"/>
      <c r="E10" s="11"/>
      <c r="F10" s="31"/>
      <c r="G10" s="32"/>
      <c r="H10" s="69"/>
    </row>
    <row r="11" spans="1:9">
      <c r="A11" s="10"/>
      <c r="B11" s="25"/>
      <c r="C11" s="18"/>
      <c r="D11" s="10"/>
      <c r="E11" s="11"/>
      <c r="F11" s="31"/>
      <c r="G11" s="32"/>
      <c r="H11" s="69"/>
    </row>
    <row r="12" spans="1:9">
      <c r="A12" s="10"/>
      <c r="B12" s="25"/>
      <c r="C12" s="18"/>
      <c r="D12" s="10"/>
      <c r="E12" s="11"/>
      <c r="F12" s="31"/>
      <c r="G12" s="32"/>
      <c r="H12" s="69"/>
    </row>
    <row r="13" spans="1:9" ht="14.65" thickBot="1">
      <c r="A13" s="23" t="s">
        <v>163</v>
      </c>
      <c r="B13" s="26">
        <f>SUM(B7:B12)</f>
        <v>0</v>
      </c>
      <c r="C13" s="18"/>
      <c r="D13" s="35" t="s">
        <v>164</v>
      </c>
      <c r="E13" s="36"/>
      <c r="F13" s="37"/>
      <c r="G13" s="38"/>
      <c r="H13" s="34">
        <f>SUM(H7:H12)</f>
        <v>0</v>
      </c>
    </row>
    <row r="14" spans="1:9" ht="14.65" thickBot="1">
      <c r="A14" s="18"/>
      <c r="B14" s="27"/>
      <c r="C14" s="18"/>
      <c r="D14" s="18"/>
      <c r="E14" s="18"/>
      <c r="F14" s="18"/>
      <c r="G14" s="18"/>
      <c r="H14" s="18"/>
    </row>
    <row r="15" spans="1:9" ht="14.65" thickBot="1">
      <c r="A15" s="24" t="s">
        <v>165</v>
      </c>
      <c r="B15" s="28">
        <f>B13+H13</f>
        <v>0</v>
      </c>
      <c r="C15" s="18"/>
      <c r="D15" s="18"/>
      <c r="E15" s="18"/>
      <c r="F15" s="18"/>
      <c r="G15" s="18"/>
      <c r="H15" s="18"/>
    </row>
    <row r="18" spans="1:8" ht="22.9" thickBot="1">
      <c r="A18" s="19" t="s">
        <v>166</v>
      </c>
      <c r="B18" s="18"/>
      <c r="C18" s="18"/>
      <c r="D18" s="18"/>
      <c r="E18" s="18"/>
      <c r="F18" s="18"/>
      <c r="G18" s="18"/>
      <c r="H18" s="18"/>
    </row>
    <row r="19" spans="1:8" s="15" customFormat="1" ht="15.75">
      <c r="A19" s="496" t="s">
        <v>154</v>
      </c>
      <c r="B19" s="497"/>
      <c r="C19" s="20"/>
      <c r="D19" s="496" t="s">
        <v>155</v>
      </c>
      <c r="E19" s="498"/>
      <c r="F19" s="498"/>
      <c r="G19" s="498"/>
      <c r="H19" s="497"/>
    </row>
    <row r="20" spans="1:8">
      <c r="A20" s="21" t="s">
        <v>156</v>
      </c>
      <c r="B20" s="44" t="s">
        <v>157</v>
      </c>
      <c r="C20" s="18"/>
      <c r="D20" s="21" t="s">
        <v>158</v>
      </c>
      <c r="E20" s="22" t="s">
        <v>159</v>
      </c>
      <c r="F20" s="29" t="s">
        <v>160</v>
      </c>
      <c r="G20" s="43" t="s">
        <v>161</v>
      </c>
      <c r="H20" s="44" t="s">
        <v>162</v>
      </c>
    </row>
    <row r="21" spans="1:8">
      <c r="A21" s="10"/>
      <c r="B21" s="33"/>
      <c r="C21" s="18"/>
      <c r="D21" s="10"/>
      <c r="E21" s="11"/>
      <c r="F21" s="31"/>
      <c r="G21" s="32"/>
      <c r="H21" s="69">
        <f>F21*G21</f>
        <v>0</v>
      </c>
    </row>
    <row r="22" spans="1:8">
      <c r="A22" s="10"/>
      <c r="B22" s="33"/>
      <c r="C22" s="18"/>
      <c r="D22" s="10"/>
      <c r="E22" s="11"/>
      <c r="F22" s="31"/>
      <c r="G22" s="32"/>
      <c r="H22" s="69"/>
    </row>
    <row r="23" spans="1:8">
      <c r="A23" s="10"/>
      <c r="B23" s="33"/>
      <c r="C23" s="18"/>
      <c r="D23" s="2"/>
      <c r="E23" s="47"/>
      <c r="F23" s="47"/>
      <c r="G23" s="47"/>
      <c r="H23" s="70"/>
    </row>
    <row r="24" spans="1:8">
      <c r="A24" s="10"/>
      <c r="B24" s="33"/>
      <c r="C24" s="18"/>
      <c r="D24" s="10"/>
      <c r="E24" s="11"/>
      <c r="F24" s="31"/>
      <c r="G24" s="32"/>
      <c r="H24" s="69"/>
    </row>
    <row r="25" spans="1:8">
      <c r="A25" s="10"/>
      <c r="B25" s="33"/>
      <c r="C25" s="18"/>
      <c r="D25" s="10"/>
      <c r="E25" s="11"/>
      <c r="F25" s="31"/>
      <c r="G25" s="32"/>
      <c r="H25" s="69"/>
    </row>
    <row r="26" spans="1:8">
      <c r="A26" s="10"/>
      <c r="B26" s="33"/>
      <c r="C26" s="18"/>
      <c r="D26" s="10"/>
      <c r="E26" s="11"/>
      <c r="F26" s="31"/>
      <c r="G26" s="32"/>
      <c r="H26" s="69"/>
    </row>
    <row r="27" spans="1:8" ht="14.65" thickBot="1">
      <c r="A27" s="12" t="s">
        <v>163</v>
      </c>
      <c r="B27" s="40">
        <f>SUM(B21:B26)</f>
        <v>0</v>
      </c>
      <c r="C27" s="18"/>
      <c r="D27" s="12" t="s">
        <v>164</v>
      </c>
      <c r="E27" s="13"/>
      <c r="F27" s="39"/>
      <c r="G27" s="45"/>
      <c r="H27" s="40">
        <f>SUM(H21:H26)</f>
        <v>0</v>
      </c>
    </row>
    <row r="28" spans="1:8" ht="14.65" thickBot="1">
      <c r="A28" s="9"/>
      <c r="B28" s="41"/>
      <c r="C28" s="18"/>
      <c r="D28" s="18"/>
      <c r="E28" s="18"/>
      <c r="F28" s="18"/>
      <c r="G28" s="18"/>
      <c r="H28" s="18"/>
    </row>
    <row r="29" spans="1:8" ht="14.65" thickBot="1">
      <c r="A29" s="14" t="s">
        <v>167</v>
      </c>
      <c r="B29" s="42">
        <f>B27+H27</f>
        <v>0</v>
      </c>
      <c r="C29" s="18"/>
      <c r="D29" s="18"/>
      <c r="E29" s="18"/>
      <c r="F29" s="18"/>
      <c r="G29" s="18"/>
      <c r="H29" s="18"/>
    </row>
    <row r="30" spans="1:8" ht="14.65" thickBot="1">
      <c r="A30" s="16"/>
      <c r="B30" s="16"/>
      <c r="C30" s="16"/>
      <c r="D30" s="16"/>
      <c r="E30" s="16"/>
      <c r="F30" s="16"/>
      <c r="G30" s="16"/>
      <c r="H30" s="16"/>
    </row>
    <row r="31" spans="1:8" ht="14.65" thickBot="1">
      <c r="A31" s="14" t="s">
        <v>168</v>
      </c>
      <c r="B31" s="42">
        <f>B29+B15</f>
        <v>0</v>
      </c>
      <c r="C31" s="16"/>
      <c r="D31" s="16"/>
      <c r="E31" s="16"/>
      <c r="F31" s="16"/>
      <c r="G31" s="16"/>
      <c r="H31" s="16"/>
    </row>
  </sheetData>
  <mergeCells count="5">
    <mergeCell ref="A5:B5"/>
    <mergeCell ref="D5:H5"/>
    <mergeCell ref="A19:B19"/>
    <mergeCell ref="D19:H19"/>
    <mergeCell ref="A1:I1"/>
  </mergeCells>
  <phoneticPr fontId="4" type="noConversion"/>
  <pageMargins left="0.7" right="0.7" top="0.75" bottom="0.75" header="0.3" footer="0.3"/>
  <pageSetup paperSize="9" orientation="portrait" r:id="rId1"/>
  <headerFooter>
    <oddHeader>&amp;C&amp;"Calibri"&amp;10&amp;KFF0000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061C-32E9-47D1-A6AA-C66FD187D595}">
  <dimension ref="A1:HI38"/>
  <sheetViews>
    <sheetView showGridLines="0" workbookViewId="0">
      <pane ySplit="1" topLeftCell="A30" activePane="bottomLeft" state="frozen"/>
      <selection pane="bottomLeft" activeCell="C37" sqref="C37"/>
    </sheetView>
  </sheetViews>
  <sheetFormatPr defaultColWidth="9" defaultRowHeight="13.5"/>
  <cols>
    <col min="1" max="1" width="18.73046875" style="9" customWidth="1"/>
    <col min="2" max="2" width="15" style="9" customWidth="1"/>
    <col min="3" max="3" width="82" style="9" customWidth="1"/>
    <col min="4" max="4" width="16.59765625" style="9" customWidth="1"/>
    <col min="5" max="5" width="19.59765625" style="9" customWidth="1"/>
    <col min="6" max="6" width="46.73046875" style="9" customWidth="1"/>
    <col min="7" max="217" width="9" style="18"/>
    <col min="218" max="16384" width="9" style="9"/>
  </cols>
  <sheetData>
    <row r="1" spans="1:12" s="252" customFormat="1" ht="75" customHeight="1">
      <c r="A1" s="388" t="s">
        <v>256</v>
      </c>
      <c r="B1" s="388"/>
      <c r="C1" s="388"/>
      <c r="D1" s="388"/>
      <c r="E1" s="388"/>
      <c r="F1" s="388"/>
      <c r="G1" s="160"/>
      <c r="H1" s="160"/>
      <c r="I1" s="160"/>
    </row>
    <row r="2" spans="1:12" s="55" customFormat="1" ht="13.9" thickBot="1">
      <c r="A2" s="58"/>
      <c r="B2" s="58"/>
      <c r="C2" s="58"/>
      <c r="D2" s="58"/>
      <c r="E2" s="58"/>
      <c r="F2" s="258"/>
    </row>
    <row r="3" spans="1:12" s="60" customFormat="1" ht="60.4" thickBot="1">
      <c r="A3" s="298" t="s">
        <v>0</v>
      </c>
      <c r="B3" s="299" t="s">
        <v>1</v>
      </c>
      <c r="C3" s="299" t="s">
        <v>2</v>
      </c>
      <c r="D3" s="300" t="s">
        <v>3</v>
      </c>
      <c r="E3" s="300" t="s">
        <v>4</v>
      </c>
      <c r="F3" s="301" t="s">
        <v>5</v>
      </c>
      <c r="G3" s="59"/>
      <c r="H3" s="59"/>
      <c r="I3" s="59"/>
      <c r="J3" s="59"/>
      <c r="K3" s="59"/>
      <c r="L3" s="59"/>
    </row>
    <row r="4" spans="1:12" s="60" customFormat="1" ht="15" customHeight="1">
      <c r="A4" s="514" t="s">
        <v>6</v>
      </c>
      <c r="B4" s="517">
        <v>0.3</v>
      </c>
      <c r="C4" s="304" t="s">
        <v>7</v>
      </c>
      <c r="D4" s="64" t="s">
        <v>8</v>
      </c>
      <c r="E4" s="64" t="s">
        <v>8</v>
      </c>
      <c r="F4" s="259" t="s">
        <v>341</v>
      </c>
      <c r="G4" s="59"/>
      <c r="H4" s="59"/>
      <c r="I4" s="59"/>
      <c r="J4" s="59"/>
      <c r="K4" s="59"/>
      <c r="L4" s="59"/>
    </row>
    <row r="5" spans="1:12" s="60" customFormat="1" ht="30">
      <c r="A5" s="515"/>
      <c r="B5" s="518"/>
      <c r="C5" s="302" t="s">
        <v>9</v>
      </c>
      <c r="D5" s="62" t="s">
        <v>8</v>
      </c>
      <c r="E5" s="62" t="s">
        <v>8</v>
      </c>
      <c r="F5" s="260" t="s">
        <v>341</v>
      </c>
      <c r="G5" s="59"/>
      <c r="H5" s="59"/>
      <c r="I5" s="59"/>
      <c r="J5" s="59"/>
      <c r="K5" s="59"/>
      <c r="L5" s="59"/>
    </row>
    <row r="6" spans="1:12" s="60" customFormat="1" ht="15">
      <c r="A6" s="515"/>
      <c r="B6" s="518"/>
      <c r="C6" s="302" t="s">
        <v>10</v>
      </c>
      <c r="D6" s="62"/>
      <c r="E6" s="62" t="s">
        <v>8</v>
      </c>
      <c r="F6" s="260"/>
      <c r="G6" s="59"/>
      <c r="H6" s="59"/>
      <c r="I6" s="59"/>
      <c r="J6" s="59"/>
      <c r="K6" s="59"/>
      <c r="L6" s="59"/>
    </row>
    <row r="7" spans="1:12" s="60" customFormat="1" ht="30">
      <c r="A7" s="515"/>
      <c r="B7" s="518"/>
      <c r="C7" s="302" t="s">
        <v>11</v>
      </c>
      <c r="D7" s="62"/>
      <c r="E7" s="62" t="s">
        <v>8</v>
      </c>
      <c r="F7" s="260"/>
      <c r="G7" s="59"/>
      <c r="H7" s="59"/>
      <c r="I7" s="59"/>
      <c r="J7" s="59"/>
      <c r="K7" s="59"/>
      <c r="L7" s="59"/>
    </row>
    <row r="8" spans="1:12" s="60" customFormat="1" ht="15.4" thickBot="1">
      <c r="A8" s="516"/>
      <c r="B8" s="519"/>
      <c r="C8" s="305" t="s">
        <v>12</v>
      </c>
      <c r="D8" s="65" t="s">
        <v>8</v>
      </c>
      <c r="E8" s="65" t="s">
        <v>8</v>
      </c>
      <c r="F8" s="308" t="s">
        <v>341</v>
      </c>
      <c r="G8" s="59"/>
      <c r="H8" s="59"/>
      <c r="I8" s="59"/>
      <c r="J8" s="59"/>
      <c r="K8" s="59"/>
      <c r="L8" s="59"/>
    </row>
    <row r="9" spans="1:12" s="60" customFormat="1" ht="15">
      <c r="A9" s="500" t="s">
        <v>13</v>
      </c>
      <c r="B9" s="503">
        <v>0.2</v>
      </c>
      <c r="C9" s="307" t="s">
        <v>14</v>
      </c>
      <c r="D9" s="64" t="s">
        <v>8</v>
      </c>
      <c r="E9" s="64" t="s">
        <v>8</v>
      </c>
      <c r="F9" s="259" t="s">
        <v>341</v>
      </c>
      <c r="G9" s="59"/>
      <c r="H9" s="59"/>
      <c r="I9" s="59"/>
      <c r="J9" s="59"/>
      <c r="K9" s="59"/>
      <c r="L9" s="59"/>
    </row>
    <row r="10" spans="1:12" s="60" customFormat="1" ht="30">
      <c r="A10" s="501"/>
      <c r="B10" s="506"/>
      <c r="C10" s="302" t="s">
        <v>15</v>
      </c>
      <c r="D10" s="62" t="s">
        <v>8</v>
      </c>
      <c r="E10" s="62" t="s">
        <v>8</v>
      </c>
      <c r="F10" s="261" t="s">
        <v>299</v>
      </c>
      <c r="G10" s="59"/>
      <c r="H10" s="59"/>
      <c r="I10" s="59"/>
      <c r="J10" s="59"/>
      <c r="K10" s="59"/>
      <c r="L10" s="59"/>
    </row>
    <row r="11" spans="1:12" s="60" customFormat="1" ht="30">
      <c r="A11" s="501"/>
      <c r="B11" s="506"/>
      <c r="C11" s="302" t="s">
        <v>16</v>
      </c>
      <c r="D11" s="62" t="s">
        <v>8</v>
      </c>
      <c r="E11" s="62" t="s">
        <v>8</v>
      </c>
      <c r="F11" s="261" t="s">
        <v>342</v>
      </c>
      <c r="G11" s="59"/>
      <c r="H11" s="59"/>
      <c r="I11" s="59"/>
      <c r="J11" s="59"/>
      <c r="K11" s="59"/>
      <c r="L11" s="59"/>
    </row>
    <row r="12" spans="1:12" s="60" customFormat="1" ht="60">
      <c r="A12" s="501"/>
      <c r="B12" s="506"/>
      <c r="C12" s="302" t="s">
        <v>346</v>
      </c>
      <c r="D12" s="62"/>
      <c r="E12" s="62" t="s">
        <v>8</v>
      </c>
      <c r="F12" s="261"/>
      <c r="G12" s="59"/>
      <c r="H12" s="59"/>
      <c r="I12" s="59"/>
      <c r="J12" s="59"/>
      <c r="K12" s="59"/>
      <c r="L12" s="59"/>
    </row>
    <row r="13" spans="1:12" s="60" customFormat="1" ht="30" customHeight="1">
      <c r="A13" s="501"/>
      <c r="B13" s="506"/>
      <c r="C13" s="303" t="s">
        <v>17</v>
      </c>
      <c r="D13" s="508" t="s">
        <v>8</v>
      </c>
      <c r="E13" s="508" t="s">
        <v>8</v>
      </c>
      <c r="F13" s="509" t="s">
        <v>343</v>
      </c>
      <c r="G13" s="59"/>
      <c r="H13" s="59"/>
      <c r="I13" s="59"/>
      <c r="J13" s="59"/>
      <c r="K13" s="59"/>
      <c r="L13" s="59"/>
    </row>
    <row r="14" spans="1:12" s="60" customFormat="1" ht="30" customHeight="1">
      <c r="A14" s="501"/>
      <c r="B14" s="506"/>
      <c r="C14" s="303" t="s">
        <v>347</v>
      </c>
      <c r="D14" s="508"/>
      <c r="E14" s="508"/>
      <c r="F14" s="509"/>
      <c r="G14" s="499"/>
      <c r="H14" s="499"/>
      <c r="I14" s="499"/>
      <c r="J14" s="499"/>
      <c r="K14" s="499"/>
      <c r="L14" s="499"/>
    </row>
    <row r="15" spans="1:12" s="60" customFormat="1" ht="30" customHeight="1">
      <c r="A15" s="501"/>
      <c r="B15" s="506"/>
      <c r="C15" s="303" t="s">
        <v>18</v>
      </c>
      <c r="D15" s="508"/>
      <c r="E15" s="508"/>
      <c r="F15" s="509"/>
      <c r="G15" s="59"/>
      <c r="H15" s="59"/>
      <c r="I15" s="59"/>
      <c r="J15" s="59"/>
      <c r="K15" s="59"/>
      <c r="L15" s="59"/>
    </row>
    <row r="16" spans="1:12" s="60" customFormat="1" ht="30" customHeight="1">
      <c r="A16" s="501"/>
      <c r="B16" s="506"/>
      <c r="C16" s="303" t="s">
        <v>19</v>
      </c>
      <c r="D16" s="508"/>
      <c r="E16" s="508"/>
      <c r="F16" s="509"/>
      <c r="G16" s="59"/>
      <c r="H16" s="59"/>
      <c r="I16" s="59"/>
      <c r="J16" s="59"/>
      <c r="K16" s="59"/>
      <c r="L16" s="59"/>
    </row>
    <row r="17" spans="1:6" s="60" customFormat="1" ht="30" customHeight="1">
      <c r="A17" s="501"/>
      <c r="B17" s="506"/>
      <c r="C17" s="302" t="s">
        <v>20</v>
      </c>
      <c r="D17" s="62"/>
      <c r="E17" s="62" t="s">
        <v>8</v>
      </c>
      <c r="F17" s="261"/>
    </row>
    <row r="18" spans="1:6" s="60" customFormat="1" ht="30.4" thickBot="1">
      <c r="A18" s="502"/>
      <c r="B18" s="507"/>
      <c r="C18" s="305" t="s">
        <v>21</v>
      </c>
      <c r="D18" s="65" t="s">
        <v>8</v>
      </c>
      <c r="E18" s="65" t="s">
        <v>8</v>
      </c>
      <c r="F18" s="262" t="s">
        <v>344</v>
      </c>
    </row>
    <row r="19" spans="1:6" s="60" customFormat="1" ht="15">
      <c r="A19" s="500" t="s">
        <v>22</v>
      </c>
      <c r="B19" s="503">
        <v>0.15</v>
      </c>
      <c r="C19" s="304" t="s">
        <v>23</v>
      </c>
      <c r="D19" s="66"/>
      <c r="E19" s="64" t="s">
        <v>8</v>
      </c>
      <c r="F19" s="263"/>
    </row>
    <row r="20" spans="1:6" s="60" customFormat="1" ht="45">
      <c r="A20" s="501"/>
      <c r="B20" s="504"/>
      <c r="C20" s="302" t="s">
        <v>24</v>
      </c>
      <c r="D20" s="62"/>
      <c r="E20" s="62" t="s">
        <v>8</v>
      </c>
      <c r="F20" s="261"/>
    </row>
    <row r="21" spans="1:6" s="60" customFormat="1" ht="15">
      <c r="A21" s="501"/>
      <c r="B21" s="504"/>
      <c r="C21" s="302" t="s">
        <v>300</v>
      </c>
      <c r="D21" s="62"/>
      <c r="E21" s="62" t="s">
        <v>8</v>
      </c>
      <c r="F21" s="261"/>
    </row>
    <row r="22" spans="1:6" s="60" customFormat="1" ht="45">
      <c r="A22" s="501"/>
      <c r="B22" s="504"/>
      <c r="C22" s="302" t="s">
        <v>301</v>
      </c>
      <c r="D22" s="62" t="s">
        <v>8</v>
      </c>
      <c r="E22" s="62" t="s">
        <v>8</v>
      </c>
      <c r="F22" s="260" t="s">
        <v>341</v>
      </c>
    </row>
    <row r="23" spans="1:6" s="60" customFormat="1" ht="15">
      <c r="A23" s="501"/>
      <c r="B23" s="504"/>
      <c r="C23" s="302" t="s">
        <v>25</v>
      </c>
      <c r="D23" s="62"/>
      <c r="E23" s="62" t="s">
        <v>8</v>
      </c>
      <c r="F23" s="261"/>
    </row>
    <row r="24" spans="1:6" s="60" customFormat="1" ht="30">
      <c r="A24" s="501"/>
      <c r="B24" s="504"/>
      <c r="C24" s="302" t="s">
        <v>26</v>
      </c>
      <c r="D24" s="62"/>
      <c r="E24" s="62" t="s">
        <v>8</v>
      </c>
      <c r="F24" s="261"/>
    </row>
    <row r="25" spans="1:6" s="60" customFormat="1" ht="30">
      <c r="A25" s="501"/>
      <c r="B25" s="504"/>
      <c r="C25" s="302" t="s">
        <v>27</v>
      </c>
      <c r="D25" s="62"/>
      <c r="E25" s="62" t="s">
        <v>8</v>
      </c>
      <c r="F25" s="261"/>
    </row>
    <row r="26" spans="1:6" s="60" customFormat="1" ht="30.4" thickBot="1">
      <c r="A26" s="502"/>
      <c r="B26" s="505"/>
      <c r="C26" s="305" t="s">
        <v>28</v>
      </c>
      <c r="D26" s="65"/>
      <c r="E26" s="65" t="s">
        <v>8</v>
      </c>
      <c r="F26" s="262"/>
    </row>
    <row r="27" spans="1:6" s="60" customFormat="1" ht="60">
      <c r="A27" s="500" t="s">
        <v>29</v>
      </c>
      <c r="B27" s="503">
        <v>0.2</v>
      </c>
      <c r="C27" s="304" t="s">
        <v>348</v>
      </c>
      <c r="D27" s="66"/>
      <c r="E27" s="64" t="s">
        <v>8</v>
      </c>
      <c r="F27" s="263"/>
    </row>
    <row r="28" spans="1:6" s="60" customFormat="1" ht="30">
      <c r="A28" s="501"/>
      <c r="B28" s="504"/>
      <c r="C28" s="302" t="s">
        <v>30</v>
      </c>
      <c r="D28" s="63"/>
      <c r="E28" s="62" t="s">
        <v>8</v>
      </c>
      <c r="F28" s="261"/>
    </row>
    <row r="29" spans="1:6" s="60" customFormat="1" ht="45">
      <c r="A29" s="510"/>
      <c r="B29" s="504"/>
      <c r="C29" s="302" t="s">
        <v>31</v>
      </c>
      <c r="D29" s="62"/>
      <c r="E29" s="62" t="s">
        <v>8</v>
      </c>
      <c r="F29" s="261"/>
    </row>
    <row r="30" spans="1:6" s="60" customFormat="1" ht="30">
      <c r="A30" s="510"/>
      <c r="B30" s="504"/>
      <c r="C30" s="302" t="s">
        <v>32</v>
      </c>
      <c r="D30" s="62" t="s">
        <v>8</v>
      </c>
      <c r="E30" s="62" t="s">
        <v>8</v>
      </c>
      <c r="F30" s="260" t="s">
        <v>341</v>
      </c>
    </row>
    <row r="31" spans="1:6" s="60" customFormat="1" ht="15">
      <c r="A31" s="510"/>
      <c r="B31" s="504"/>
      <c r="C31" s="302" t="s">
        <v>33</v>
      </c>
      <c r="D31" s="62"/>
      <c r="E31" s="62" t="s">
        <v>8</v>
      </c>
      <c r="F31" s="67"/>
    </row>
    <row r="32" spans="1:6" s="60" customFormat="1" ht="30">
      <c r="A32" s="510"/>
      <c r="B32" s="504"/>
      <c r="C32" s="302" t="s">
        <v>34</v>
      </c>
      <c r="D32" s="62"/>
      <c r="E32" s="62" t="s">
        <v>8</v>
      </c>
      <c r="F32" s="67"/>
    </row>
    <row r="33" spans="1:6" s="60" customFormat="1" ht="43.5" customHeight="1" thickBot="1">
      <c r="A33" s="511"/>
      <c r="B33" s="505"/>
      <c r="C33" s="305" t="s">
        <v>35</v>
      </c>
      <c r="D33" s="65"/>
      <c r="E33" s="65" t="s">
        <v>8</v>
      </c>
      <c r="F33" s="264"/>
    </row>
    <row r="34" spans="1:6" s="60" customFormat="1" ht="60">
      <c r="A34" s="500" t="s">
        <v>36</v>
      </c>
      <c r="B34" s="503">
        <v>0.15</v>
      </c>
      <c r="C34" s="304" t="s">
        <v>37</v>
      </c>
      <c r="D34" s="66"/>
      <c r="E34" s="64" t="s">
        <v>8</v>
      </c>
      <c r="F34" s="263"/>
    </row>
    <row r="35" spans="1:6" s="60" customFormat="1" ht="60">
      <c r="A35" s="510"/>
      <c r="B35" s="504"/>
      <c r="C35" s="302" t="s">
        <v>38</v>
      </c>
      <c r="D35" s="63"/>
      <c r="E35" s="62" t="s">
        <v>8</v>
      </c>
      <c r="F35" s="261"/>
    </row>
    <row r="36" spans="1:6" s="60" customFormat="1" ht="45">
      <c r="A36" s="510"/>
      <c r="B36" s="504"/>
      <c r="C36" s="302" t="s">
        <v>39</v>
      </c>
      <c r="D36" s="63"/>
      <c r="E36" s="62" t="s">
        <v>8</v>
      </c>
      <c r="F36" s="261"/>
    </row>
    <row r="37" spans="1:6" s="60" customFormat="1" ht="112.5" customHeight="1">
      <c r="A37" s="512"/>
      <c r="B37" s="513"/>
      <c r="C37" s="306" t="s">
        <v>350</v>
      </c>
      <c r="D37" s="317"/>
      <c r="E37" s="291"/>
      <c r="F37" s="292"/>
    </row>
    <row r="38" spans="1:6" s="60" customFormat="1" ht="25.15" customHeight="1" thickBot="1">
      <c r="A38" s="511"/>
      <c r="B38" s="505"/>
      <c r="C38" s="305" t="s">
        <v>40</v>
      </c>
      <c r="D38" s="68"/>
      <c r="E38" s="65" t="s">
        <v>8</v>
      </c>
      <c r="F38" s="262"/>
    </row>
  </sheetData>
  <mergeCells count="15">
    <mergeCell ref="A27:A33"/>
    <mergeCell ref="B27:B33"/>
    <mergeCell ref="A34:A38"/>
    <mergeCell ref="B34:B38"/>
    <mergeCell ref="A4:A8"/>
    <mergeCell ref="B4:B8"/>
    <mergeCell ref="A1:F1"/>
    <mergeCell ref="G14:L14"/>
    <mergeCell ref="A19:A26"/>
    <mergeCell ref="B19:B26"/>
    <mergeCell ref="A9:A18"/>
    <mergeCell ref="B9:B18"/>
    <mergeCell ref="D13:D16"/>
    <mergeCell ref="E13:E16"/>
    <mergeCell ref="F13:F16"/>
  </mergeCells>
  <phoneticPr fontId="4" type="noConversion"/>
  <pageMargins left="0.7" right="0.7" top="0.75" bottom="0.75" header="0.3" footer="0.3"/>
  <pageSetup paperSize="9" orientation="portrait" r:id="rId1"/>
  <headerFooter>
    <oddHeader>&amp;C&amp;"Calibri"&amp;10&amp;KFF0000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191A-F949-4A94-A999-D2B9EDBB2760}">
  <dimension ref="A1:I24"/>
  <sheetViews>
    <sheetView showGridLines="0" zoomScaleNormal="100" workbookViewId="0">
      <selection activeCell="E10" sqref="E10"/>
    </sheetView>
  </sheetViews>
  <sheetFormatPr defaultColWidth="9" defaultRowHeight="13.5"/>
  <cols>
    <col min="1" max="1" width="5.59765625" style="269" customWidth="1"/>
    <col min="2" max="2" width="10.59765625" style="9" customWidth="1"/>
    <col min="3" max="3" width="100.59765625" style="9" customWidth="1"/>
    <col min="4" max="16384" width="9" style="9"/>
  </cols>
  <sheetData>
    <row r="1" spans="1:9" s="252" customFormat="1" ht="75" customHeight="1">
      <c r="A1" s="388" t="s">
        <v>256</v>
      </c>
      <c r="B1" s="388"/>
      <c r="C1" s="388"/>
      <c r="D1" s="388"/>
      <c r="E1" s="160"/>
      <c r="F1" s="160"/>
      <c r="G1" s="160"/>
      <c r="H1" s="160"/>
      <c r="I1" s="160"/>
    </row>
    <row r="2" spans="1:9" s="57" customFormat="1" ht="16.899999999999999" thickBot="1">
      <c r="A2" s="265"/>
    </row>
    <row r="3" spans="1:9" s="55" customFormat="1" ht="30" customHeight="1">
      <c r="A3" s="313" t="s">
        <v>302</v>
      </c>
      <c r="B3" s="315"/>
      <c r="C3" s="316"/>
    </row>
    <row r="4" spans="1:9" s="56" customFormat="1" ht="20.100000000000001" customHeight="1">
      <c r="A4" s="312" t="s">
        <v>303</v>
      </c>
      <c r="B4" s="522" t="s">
        <v>304</v>
      </c>
      <c r="C4" s="523"/>
    </row>
    <row r="5" spans="1:9" ht="60" customHeight="1">
      <c r="A5" s="312" t="s">
        <v>303</v>
      </c>
      <c r="B5" s="522" t="s">
        <v>305</v>
      </c>
      <c r="C5" s="523"/>
    </row>
    <row r="6" spans="1:9" ht="40.15" customHeight="1">
      <c r="A6" s="312" t="s">
        <v>303</v>
      </c>
      <c r="B6" s="522" t="s">
        <v>306</v>
      </c>
      <c r="C6" s="523"/>
    </row>
    <row r="7" spans="1:9" ht="20.100000000000001" customHeight="1">
      <c r="A7" s="312" t="s">
        <v>303</v>
      </c>
      <c r="B7" s="522" t="s">
        <v>307</v>
      </c>
      <c r="C7" s="523"/>
    </row>
    <row r="8" spans="1:9" ht="80.099999999999994" customHeight="1">
      <c r="A8" s="524" t="s">
        <v>308</v>
      </c>
      <c r="B8" s="525"/>
      <c r="C8" s="526"/>
    </row>
    <row r="9" spans="1:9" ht="40.15" customHeight="1" thickBot="1">
      <c r="A9" s="527" t="s">
        <v>309</v>
      </c>
      <c r="B9" s="528"/>
      <c r="C9" s="529"/>
    </row>
    <row r="10" spans="1:9" ht="14.25">
      <c r="A10" s="268"/>
      <c r="B10"/>
      <c r="C10"/>
    </row>
    <row r="11" spans="1:9" ht="15.4" thickBot="1">
      <c r="A11" s="251"/>
      <c r="B11"/>
      <c r="C11"/>
    </row>
    <row r="12" spans="1:9" ht="30" customHeight="1">
      <c r="A12" s="313" t="s">
        <v>310</v>
      </c>
      <c r="B12" s="310"/>
      <c r="C12" s="311"/>
    </row>
    <row r="13" spans="1:9" ht="20.100000000000001" customHeight="1">
      <c r="A13" s="312" t="s">
        <v>303</v>
      </c>
      <c r="B13" s="522" t="s">
        <v>311</v>
      </c>
      <c r="C13" s="523"/>
    </row>
    <row r="14" spans="1:9" ht="20.100000000000001" customHeight="1">
      <c r="A14" s="312" t="s">
        <v>303</v>
      </c>
      <c r="B14" s="522" t="s">
        <v>312</v>
      </c>
      <c r="C14" s="523"/>
    </row>
    <row r="15" spans="1:9" ht="20.100000000000001" customHeight="1">
      <c r="A15" s="312" t="s">
        <v>303</v>
      </c>
      <c r="B15" s="522" t="s">
        <v>313</v>
      </c>
      <c r="C15" s="523"/>
    </row>
    <row r="16" spans="1:9" ht="40.15" customHeight="1">
      <c r="A16" s="312" t="s">
        <v>303</v>
      </c>
      <c r="B16" s="522" t="s">
        <v>314</v>
      </c>
      <c r="C16" s="523"/>
    </row>
    <row r="17" spans="1:3" ht="20.100000000000001" customHeight="1">
      <c r="A17" s="312" t="s">
        <v>303</v>
      </c>
      <c r="B17" s="522" t="s">
        <v>315</v>
      </c>
      <c r="C17" s="523"/>
    </row>
    <row r="18" spans="1:3" ht="20.100000000000001" customHeight="1">
      <c r="A18" s="312" t="s">
        <v>303</v>
      </c>
      <c r="B18" s="522" t="s">
        <v>316</v>
      </c>
      <c r="C18" s="523"/>
    </row>
    <row r="19" spans="1:3" ht="40.15" customHeight="1">
      <c r="A19" s="312" t="s">
        <v>303</v>
      </c>
      <c r="B19" s="522" t="s">
        <v>317</v>
      </c>
      <c r="C19" s="523"/>
    </row>
    <row r="20" spans="1:3" ht="20.100000000000001" customHeight="1">
      <c r="A20" s="312" t="s">
        <v>303</v>
      </c>
      <c r="B20" s="522" t="s">
        <v>318</v>
      </c>
      <c r="C20" s="523"/>
    </row>
    <row r="21" spans="1:3" ht="40.15" customHeight="1">
      <c r="A21" s="312" t="s">
        <v>303</v>
      </c>
      <c r="B21" s="522" t="s">
        <v>319</v>
      </c>
      <c r="C21" s="523"/>
    </row>
    <row r="22" spans="1:3" ht="20.100000000000001" customHeight="1">
      <c r="A22" s="312" t="s">
        <v>303</v>
      </c>
      <c r="B22" s="522" t="s">
        <v>320</v>
      </c>
      <c r="C22" s="523"/>
    </row>
    <row r="23" spans="1:3" ht="20.100000000000001" customHeight="1" thickBot="1">
      <c r="A23" s="314" t="s">
        <v>303</v>
      </c>
      <c r="B23" s="520" t="s">
        <v>321</v>
      </c>
      <c r="C23" s="521"/>
    </row>
    <row r="24" spans="1:3" ht="15">
      <c r="A24" s="266"/>
      <c r="B24" s="267"/>
      <c r="C24" s="267"/>
    </row>
  </sheetData>
  <mergeCells count="18">
    <mergeCell ref="B14:C14"/>
    <mergeCell ref="B15:C15"/>
    <mergeCell ref="A1:D1"/>
    <mergeCell ref="B23:C23"/>
    <mergeCell ref="B17:C17"/>
    <mergeCell ref="B18:C18"/>
    <mergeCell ref="B19:C19"/>
    <mergeCell ref="B20:C20"/>
    <mergeCell ref="B21:C21"/>
    <mergeCell ref="B22:C22"/>
    <mergeCell ref="B16:C16"/>
    <mergeCell ref="B4:C4"/>
    <mergeCell ref="B5:C5"/>
    <mergeCell ref="B6:C6"/>
    <mergeCell ref="B7:C7"/>
    <mergeCell ref="A8:C8"/>
    <mergeCell ref="A9:C9"/>
    <mergeCell ref="B13:C13"/>
  </mergeCells>
  <hyperlinks>
    <hyperlink ref="A9" r:id="rId1" display="mailto:carbongrants@dwer.wa.gov.au" xr:uid="{1A3E05A4-F8E5-486D-BEAC-71E9C43E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1728C-D282-4BE0-B89D-CF5B74639EAC}">
  <dimension ref="A1:F13"/>
  <sheetViews>
    <sheetView workbookViewId="0">
      <selection activeCell="C2" sqref="C2"/>
    </sheetView>
  </sheetViews>
  <sheetFormatPr defaultRowHeight="14.25"/>
  <cols>
    <col min="1" max="1" width="38.59765625" bestFit="1" customWidth="1"/>
    <col min="2" max="2" width="16.265625" customWidth="1"/>
    <col min="3" max="4" width="25" customWidth="1"/>
    <col min="5" max="5" width="18.59765625" customWidth="1"/>
    <col min="6" max="6" width="16.265625" bestFit="1" customWidth="1"/>
    <col min="8" max="8" width="9.86328125" customWidth="1"/>
  </cols>
  <sheetData>
    <row r="1" spans="1:6" ht="57">
      <c r="A1" s="1" t="s">
        <v>169</v>
      </c>
      <c r="B1" s="1" t="s">
        <v>170</v>
      </c>
      <c r="C1" s="1" t="s">
        <v>171</v>
      </c>
      <c r="D1" s="1" t="s">
        <v>172</v>
      </c>
      <c r="E1" s="1" t="s">
        <v>173</v>
      </c>
      <c r="F1" s="1" t="s">
        <v>174</v>
      </c>
    </row>
    <row r="2" spans="1:6">
      <c r="A2" s="7" t="e">
        <f t="array" ref="A2:A13">TRANSPOSE(#REF!)</f>
        <v>#REF!</v>
      </c>
      <c r="B2" s="3" t="e">
        <f>#REF!+F2*(365.25/12)</f>
        <v>#REF!</v>
      </c>
      <c r="C2" s="5" t="e" cm="1">
        <f t="array" ref="C2">TRANSPOSE(#REF!)</f>
        <v>#REF!</v>
      </c>
      <c r="D2" s="8" t="str">
        <f>IFERROR(E2/C2,"")</f>
        <v/>
      </c>
      <c r="E2" s="5" t="e" cm="1">
        <f t="array" ref="E2">TRANSPOSE(#REF!)</f>
        <v>#REF!</v>
      </c>
      <c r="F2" s="7" t="e" cm="1">
        <f t="array" ref="F2">TRANSPOSE(#REF!)</f>
        <v>#REF!</v>
      </c>
    </row>
    <row r="3" spans="1:6">
      <c r="A3" s="7" t="e">
        <v>#REF!</v>
      </c>
      <c r="B3" s="3" t="e">
        <f>#REF!+F3*(365.25/12)</f>
        <v>#REF!</v>
      </c>
      <c r="C3" s="5"/>
      <c r="D3" s="8" t="str">
        <f t="shared" ref="D3:D11" si="0">IFERROR(E3/C3,"")</f>
        <v/>
      </c>
      <c r="E3" s="5"/>
      <c r="F3" s="7"/>
    </row>
    <row r="4" spans="1:6">
      <c r="A4" s="7" t="e">
        <v>#REF!</v>
      </c>
      <c r="B4" s="3" t="e">
        <f>#REF!+F4*(365.25/12)</f>
        <v>#REF!</v>
      </c>
      <c r="C4" s="5"/>
      <c r="D4" s="8" t="str">
        <f t="shared" si="0"/>
        <v/>
      </c>
      <c r="E4" s="5"/>
      <c r="F4" s="7"/>
    </row>
    <row r="5" spans="1:6">
      <c r="A5" s="7" t="e">
        <v>#REF!</v>
      </c>
      <c r="B5" s="3" t="e">
        <f>#REF!+F5*(365.25/12)</f>
        <v>#REF!</v>
      </c>
      <c r="C5" s="5"/>
      <c r="D5" s="8" t="str">
        <f t="shared" si="0"/>
        <v/>
      </c>
      <c r="E5" s="5"/>
      <c r="F5" s="7"/>
    </row>
    <row r="6" spans="1:6">
      <c r="A6" s="7" t="e">
        <v>#REF!</v>
      </c>
      <c r="B6" s="3" t="e">
        <f>#REF!+F6*(365.25/12)</f>
        <v>#REF!</v>
      </c>
      <c r="C6" s="5"/>
      <c r="D6" s="8" t="str">
        <f t="shared" si="0"/>
        <v/>
      </c>
      <c r="E6" s="5"/>
      <c r="F6" s="7"/>
    </row>
    <row r="7" spans="1:6">
      <c r="A7" s="7" t="e">
        <v>#REF!</v>
      </c>
      <c r="B7" s="3" t="e">
        <f>#REF!+F7*(365.25/12)</f>
        <v>#REF!</v>
      </c>
      <c r="C7" s="5"/>
      <c r="D7" s="8" t="str">
        <f t="shared" si="0"/>
        <v/>
      </c>
      <c r="E7" s="5"/>
      <c r="F7" s="7"/>
    </row>
    <row r="8" spans="1:6">
      <c r="A8" s="7" t="e">
        <v>#REF!</v>
      </c>
      <c r="B8" s="3" t="e">
        <f>#REF!+F8*(365.25/12)</f>
        <v>#REF!</v>
      </c>
      <c r="C8" s="5"/>
      <c r="D8" s="8" t="str">
        <f t="shared" si="0"/>
        <v/>
      </c>
      <c r="E8" s="5"/>
      <c r="F8" s="7"/>
    </row>
    <row r="9" spans="1:6">
      <c r="A9" s="7" t="e">
        <v>#REF!</v>
      </c>
      <c r="B9" s="3" t="e">
        <f>#REF!+F9*(365.25/12)</f>
        <v>#REF!</v>
      </c>
      <c r="C9" s="5"/>
      <c r="D9" s="8" t="str">
        <f t="shared" si="0"/>
        <v/>
      </c>
      <c r="E9" s="5"/>
      <c r="F9" s="7"/>
    </row>
    <row r="10" spans="1:6">
      <c r="A10" s="7" t="e">
        <v>#REF!</v>
      </c>
      <c r="B10" s="3" t="e">
        <f>#REF!+F10*(365.25/12)</f>
        <v>#REF!</v>
      </c>
      <c r="C10" s="5"/>
      <c r="D10" s="8" t="str">
        <f t="shared" si="0"/>
        <v/>
      </c>
      <c r="E10" s="5"/>
      <c r="F10" s="7"/>
    </row>
    <row r="11" spans="1:6">
      <c r="A11" s="7" t="e">
        <v>#REF!</v>
      </c>
      <c r="B11" s="7"/>
      <c r="C11" s="5"/>
      <c r="D11" s="8" t="str">
        <f t="shared" si="0"/>
        <v/>
      </c>
      <c r="E11" s="5"/>
      <c r="F11" s="7"/>
    </row>
    <row r="12" spans="1:6">
      <c r="A12" s="4" t="e">
        <v>#REF!</v>
      </c>
      <c r="B12" s="4"/>
      <c r="C12" s="6"/>
      <c r="D12" s="6"/>
      <c r="E12" s="6"/>
      <c r="F12" s="4"/>
    </row>
    <row r="13" spans="1:6">
      <c r="A13" s="4" t="e">
        <v>#REF!</v>
      </c>
      <c r="B13" s="4"/>
      <c r="C13" s="6"/>
      <c r="D13" s="6"/>
      <c r="E13" s="6"/>
      <c r="F13" s="4"/>
    </row>
  </sheetData>
  <pageMargins left="0.7" right="0.7" top="0.75" bottom="0.75" header="0.3" footer="0.3"/>
  <pageSetup paperSize="9" orientation="portrait" r:id="rId1"/>
  <headerFooter>
    <oddHeader>&amp;C&amp;"Calibri"&amp;10&amp;KFF0000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D9DF3-8193-4E08-A94C-CAE5A59332B8}">
  <dimension ref="A1:B44"/>
  <sheetViews>
    <sheetView showGridLines="0" topLeftCell="A4" workbookViewId="0">
      <selection activeCell="E9" sqref="E9"/>
    </sheetView>
  </sheetViews>
  <sheetFormatPr defaultColWidth="9" defaultRowHeight="13.5"/>
  <cols>
    <col min="1" max="1" width="31.3984375" style="61" customWidth="1"/>
    <col min="2" max="2" width="106.3984375" style="56" customWidth="1"/>
    <col min="3" max="16384" width="9" style="56"/>
  </cols>
  <sheetData>
    <row r="1" spans="1:2" s="309" customFormat="1" ht="79.900000000000006" customHeight="1">
      <c r="A1" s="530" t="s">
        <v>345</v>
      </c>
      <c r="B1" s="531"/>
    </row>
    <row r="2" spans="1:2" ht="14.65" thickBot="1">
      <c r="A2"/>
      <c r="B2"/>
    </row>
    <row r="3" spans="1:2" ht="13.9">
      <c r="A3" s="270" t="s">
        <v>175</v>
      </c>
      <c r="B3" s="271" t="s">
        <v>176</v>
      </c>
    </row>
    <row r="4" spans="1:2" ht="60" customHeight="1">
      <c r="A4" s="272" t="s">
        <v>177</v>
      </c>
      <c r="B4" s="273" t="s">
        <v>178</v>
      </c>
    </row>
    <row r="5" spans="1:2" ht="40.15" customHeight="1">
      <c r="A5" s="272" t="s">
        <v>179</v>
      </c>
      <c r="B5" s="273" t="s">
        <v>180</v>
      </c>
    </row>
    <row r="6" spans="1:2" ht="20.100000000000001" customHeight="1">
      <c r="A6" s="272" t="s">
        <v>181</v>
      </c>
      <c r="B6" s="273" t="s">
        <v>182</v>
      </c>
    </row>
    <row r="7" spans="1:2" ht="40.15" customHeight="1">
      <c r="A7" s="272" t="s">
        <v>103</v>
      </c>
      <c r="B7" s="273" t="s">
        <v>183</v>
      </c>
    </row>
    <row r="8" spans="1:2" ht="60" customHeight="1">
      <c r="A8" s="297" t="s">
        <v>322</v>
      </c>
      <c r="B8" s="273" t="s">
        <v>323</v>
      </c>
    </row>
    <row r="9" spans="1:2" ht="81">
      <c r="A9" s="272" t="s">
        <v>184</v>
      </c>
      <c r="B9" s="273" t="s">
        <v>185</v>
      </c>
    </row>
    <row r="10" spans="1:2" ht="27">
      <c r="A10" s="274" t="s">
        <v>186</v>
      </c>
      <c r="B10" s="273" t="s">
        <v>187</v>
      </c>
    </row>
    <row r="11" spans="1:2" ht="20.100000000000001" customHeight="1">
      <c r="A11" s="275" t="s">
        <v>188</v>
      </c>
      <c r="B11" s="276" t="s">
        <v>189</v>
      </c>
    </row>
    <row r="12" spans="1:2" ht="20.100000000000001" customHeight="1">
      <c r="A12" s="275" t="s">
        <v>190</v>
      </c>
      <c r="B12" s="276" t="s">
        <v>191</v>
      </c>
    </row>
    <row r="13" spans="1:2" ht="20.100000000000001" customHeight="1">
      <c r="A13" s="272" t="s">
        <v>192</v>
      </c>
      <c r="B13" s="273" t="s">
        <v>193</v>
      </c>
    </row>
    <row r="14" spans="1:2" ht="20.100000000000001" customHeight="1">
      <c r="A14" s="272" t="s">
        <v>324</v>
      </c>
      <c r="B14" s="273" t="s">
        <v>325</v>
      </c>
    </row>
    <row r="15" spans="1:2" ht="40.15" customHeight="1">
      <c r="A15" s="277" t="s">
        <v>194</v>
      </c>
      <c r="B15" s="273" t="s">
        <v>195</v>
      </c>
    </row>
    <row r="16" spans="1:2" ht="40.15" customHeight="1">
      <c r="A16" s="272" t="s">
        <v>196</v>
      </c>
      <c r="B16" s="273" t="s">
        <v>326</v>
      </c>
    </row>
    <row r="17" spans="1:2" ht="40.15" customHeight="1">
      <c r="A17" s="272" t="s">
        <v>197</v>
      </c>
      <c r="B17" s="273" t="s">
        <v>327</v>
      </c>
    </row>
    <row r="18" spans="1:2" ht="20.100000000000001" customHeight="1">
      <c r="A18" s="272" t="s">
        <v>328</v>
      </c>
      <c r="B18" s="273" t="s">
        <v>198</v>
      </c>
    </row>
    <row r="19" spans="1:2" ht="20.100000000000001" customHeight="1">
      <c r="A19" s="272" t="s">
        <v>71</v>
      </c>
      <c r="B19" s="273" t="s">
        <v>199</v>
      </c>
    </row>
    <row r="20" spans="1:2" ht="40.15" customHeight="1">
      <c r="A20" s="272" t="s">
        <v>200</v>
      </c>
      <c r="B20" s="276" t="s">
        <v>340</v>
      </c>
    </row>
    <row r="21" spans="1:2" ht="40.15" customHeight="1">
      <c r="A21" s="272" t="s">
        <v>201</v>
      </c>
      <c r="B21" s="273" t="s">
        <v>202</v>
      </c>
    </row>
    <row r="22" spans="1:2" ht="40.15" customHeight="1">
      <c r="A22" s="272" t="s">
        <v>203</v>
      </c>
      <c r="B22" s="273" t="s">
        <v>204</v>
      </c>
    </row>
    <row r="23" spans="1:2" ht="20.100000000000001" customHeight="1">
      <c r="A23" s="272" t="s">
        <v>205</v>
      </c>
      <c r="B23" s="273" t="s">
        <v>206</v>
      </c>
    </row>
    <row r="24" spans="1:2" ht="200.1" customHeight="1">
      <c r="A24" s="272" t="s">
        <v>207</v>
      </c>
      <c r="B24" s="273" t="s">
        <v>329</v>
      </c>
    </row>
    <row r="25" spans="1:2" ht="40.15" customHeight="1">
      <c r="A25" s="272" t="s">
        <v>208</v>
      </c>
      <c r="B25" s="273" t="s">
        <v>209</v>
      </c>
    </row>
    <row r="26" spans="1:2" ht="20.100000000000001" customHeight="1">
      <c r="A26" s="272" t="s">
        <v>210</v>
      </c>
      <c r="B26" s="273" t="s">
        <v>211</v>
      </c>
    </row>
    <row r="27" spans="1:2" ht="40.15" customHeight="1">
      <c r="A27" s="272" t="s">
        <v>212</v>
      </c>
      <c r="B27" s="273" t="s">
        <v>213</v>
      </c>
    </row>
    <row r="28" spans="1:2" ht="40.15" customHeight="1">
      <c r="A28" s="272" t="s">
        <v>214</v>
      </c>
      <c r="B28" s="273" t="s">
        <v>215</v>
      </c>
    </row>
    <row r="29" spans="1:2" ht="20.100000000000001" customHeight="1">
      <c r="A29" s="272" t="s">
        <v>216</v>
      </c>
      <c r="B29" s="273" t="s">
        <v>217</v>
      </c>
    </row>
    <row r="30" spans="1:2" ht="20.100000000000001" customHeight="1">
      <c r="A30" s="272" t="s">
        <v>218</v>
      </c>
      <c r="B30" s="278" t="s">
        <v>219</v>
      </c>
    </row>
    <row r="31" spans="1:2" ht="20.100000000000001" customHeight="1">
      <c r="A31" s="272" t="s">
        <v>220</v>
      </c>
      <c r="B31" s="273" t="s">
        <v>221</v>
      </c>
    </row>
    <row r="32" spans="1:2" ht="60" customHeight="1">
      <c r="A32" s="272" t="s">
        <v>222</v>
      </c>
      <c r="B32" s="273" t="s">
        <v>223</v>
      </c>
    </row>
    <row r="33" spans="1:2" ht="20.100000000000001" customHeight="1">
      <c r="A33" s="272" t="s">
        <v>224</v>
      </c>
      <c r="B33" s="273" t="s">
        <v>225</v>
      </c>
    </row>
    <row r="34" spans="1:2" ht="20.100000000000001" customHeight="1">
      <c r="A34" s="272" t="s">
        <v>150</v>
      </c>
      <c r="B34" s="273" t="s">
        <v>226</v>
      </c>
    </row>
    <row r="35" spans="1:2" ht="60" customHeight="1">
      <c r="A35" s="272" t="s">
        <v>227</v>
      </c>
      <c r="B35" s="273" t="s">
        <v>330</v>
      </c>
    </row>
    <row r="36" spans="1:2" ht="20.100000000000001" customHeight="1">
      <c r="A36" s="272" t="s">
        <v>228</v>
      </c>
      <c r="B36" s="273" t="s">
        <v>331</v>
      </c>
    </row>
    <row r="37" spans="1:2" ht="20.100000000000001" customHeight="1">
      <c r="A37" s="272" t="s">
        <v>229</v>
      </c>
      <c r="B37" s="273" t="s">
        <v>230</v>
      </c>
    </row>
    <row r="38" spans="1:2" ht="20.100000000000001" customHeight="1">
      <c r="A38" s="272" t="s">
        <v>107</v>
      </c>
      <c r="B38" s="273" t="s">
        <v>231</v>
      </c>
    </row>
    <row r="39" spans="1:2" ht="20.100000000000001" customHeight="1">
      <c r="A39" s="272" t="s">
        <v>113</v>
      </c>
      <c r="B39" s="273" t="s">
        <v>232</v>
      </c>
    </row>
    <row r="40" spans="1:2" ht="20.100000000000001" customHeight="1">
      <c r="A40" s="272" t="s">
        <v>121</v>
      </c>
      <c r="B40" s="273" t="s">
        <v>233</v>
      </c>
    </row>
    <row r="41" spans="1:2" ht="20.100000000000001" customHeight="1">
      <c r="A41" s="272" t="s">
        <v>234</v>
      </c>
      <c r="B41" s="273" t="s">
        <v>235</v>
      </c>
    </row>
    <row r="42" spans="1:2" ht="20.100000000000001" customHeight="1">
      <c r="A42" s="272" t="s">
        <v>236</v>
      </c>
      <c r="B42" s="279" t="s">
        <v>237</v>
      </c>
    </row>
    <row r="43" spans="1:2" ht="40.15" customHeight="1">
      <c r="A43" s="272" t="s">
        <v>238</v>
      </c>
      <c r="B43" s="273" t="s">
        <v>332</v>
      </c>
    </row>
    <row r="44" spans="1:2" ht="20.100000000000001" customHeight="1" thickBot="1">
      <c r="A44" s="280" t="s">
        <v>239</v>
      </c>
      <c r="B44" s="281" t="s">
        <v>240</v>
      </c>
    </row>
  </sheetData>
  <mergeCells count="1">
    <mergeCell ref="A1:B1"/>
  </mergeCells>
  <hyperlinks>
    <hyperlink ref="B42" r:id="rId1" xr:uid="{71E060B5-022A-4703-861B-C338834C71C8}"/>
    <hyperlink ref="B30" r:id="rId2" xr:uid="{8373D06C-265B-4286-A18A-43CAB7968667}"/>
    <hyperlink ref="A8" r:id="rId3" xr:uid="{647249FF-F0F5-4464-B7F4-59AF7A5CCEE5}"/>
  </hyperlinks>
  <pageMargins left="0.7" right="0.7" top="0.75" bottom="0.75" header="0.3" footer="0.3"/>
  <headerFooter>
    <oddHeader>&amp;C&amp;"Calibri"&amp;10&amp;KFF0000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WER Document" ma:contentTypeID="0x01010040E3935EDCC6804A815566864A85D79B004411A190C24DB74CACB06834061D48B3" ma:contentTypeVersion="17" ma:contentTypeDescription="" ma:contentTypeScope="" ma:versionID="e780b9805fdd48194310d2b1db3ef02c">
  <xsd:schema xmlns:xsd="http://www.w3.org/2001/XMLSchema" xmlns:xs="http://www.w3.org/2001/XMLSchema" xmlns:p="http://schemas.microsoft.com/office/2006/metadata/properties" xmlns:ns2="337712b2-1cdd-489a-9127-5cafa2359374" xmlns:ns3="12d4971b-7bbd-405e-a1f0-7328097ce2d9" targetNamespace="http://schemas.microsoft.com/office/2006/metadata/properties" ma:root="true" ma:fieldsID="c02266aa47c668b62520a8037d056681" ns2:_="" ns3:_="">
    <xsd:import namespace="337712b2-1cdd-489a-9127-5cafa2359374"/>
    <xsd:import namespace="12d4971b-7bbd-405e-a1f0-7328097ce2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712b2-1cdd-489a-9127-5cafa2359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d4971b-7bbd-405e-a1f0-7328097ce2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4a9df32-68c2-42f8-beb8-41a34de6a726}" ma:internalName="TaxCatchAll" ma:showField="CatchAllData" ma:web="12d4971b-7bbd-405e-a1f0-7328097ce2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d4971b-7bbd-405e-a1f0-7328097ce2d9" xsi:nil="true"/>
    <lcf76f155ced4ddcb4097134ff3c332f xmlns="337712b2-1cdd-489a-9127-5cafa235937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0AD9BA-61F2-4612-8FCA-4749553E3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712b2-1cdd-489a-9127-5cafa2359374"/>
    <ds:schemaRef ds:uri="12d4971b-7bbd-405e-a1f0-7328097ce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9BA58F-0E5F-4A1E-94BE-75E3E430978E}">
  <ds:schemaRefs>
    <ds:schemaRef ds:uri="http://schemas.microsoft.com/sharepoint/v3/contenttype/forms"/>
  </ds:schemaRefs>
</ds:datastoreItem>
</file>

<file path=customXml/itemProps3.xml><?xml version="1.0" encoding="utf-8"?>
<ds:datastoreItem xmlns:ds="http://schemas.openxmlformats.org/officeDocument/2006/customXml" ds:itemID="{087A0EE9-F0D1-4234-A185-3C42EA5992C9}">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dcmitype/"/>
    <ds:schemaRef ds:uri="12d4971b-7bbd-405e-a1f0-7328097ce2d9"/>
    <ds:schemaRef ds:uri="http://purl.org/dc/terms/"/>
    <ds:schemaRef ds:uri="http://schemas.openxmlformats.org/package/2006/metadata/core-properties"/>
    <ds:schemaRef ds:uri="337712b2-1cdd-489a-9127-5cafa235937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Project Model</vt:lpstr>
      <vt:lpstr>Outputs and Inputs</vt:lpstr>
      <vt:lpstr>In-kind contributions</vt:lpstr>
      <vt:lpstr>Merit Criteria</vt:lpstr>
      <vt:lpstr>Eligible costs</vt:lpstr>
      <vt:lpstr>Milestone table</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 Richardson</dc:creator>
  <cp:keywords/>
  <dc:description/>
  <cp:lastModifiedBy>Pallavi Andrade</cp:lastModifiedBy>
  <cp:revision/>
  <dcterms:created xsi:type="dcterms:W3CDTF">2020-12-03T02:52:38Z</dcterms:created>
  <dcterms:modified xsi:type="dcterms:W3CDTF">2026-09-08T06:51:05Z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0x01010040E3935EDCC6804A815566864A85D79B004411A190C24DB74CACB06834061D48B3</vt:lpwstr>
  </property>
  <property fmtid="{D5CDD505-2E9C-101B-9397-08002B2CF9AE}" pid="3" name="DocumentType">
    <vt:lpwstr/>
  </property>
  <property fmtid="{D5CDD505-2E9C-101B-9397-08002B2CF9AE}" pid="4" name="ContentType">
    <vt:lpwstr>DWER Document</vt:lpwstr>
  </property>
  <property fmtid="{D5CDD505-2E9C-101B-9397-08002B2CF9AE}" pid="5" name="ActiveFlag">
    <vt:lpwstr>Active</vt:lpwstr>
  </property>
  <property fmtid="{D5CDD505-2E9C-101B-9397-08002B2CF9AE}" pid="6" name="ScopeNotes">
    <vt:lpwstr/>
  </property>
  <property fmtid="{D5CDD505-2E9C-101B-9397-08002B2CF9AE}" pid="7" name="ParentLabel">
    <vt:lpwstr/>
  </property>
  <property fmtid="{D5CDD505-2E9C-101B-9397-08002B2CF9AE}" pid="8" name="MeetingDate">
    <vt:lpwstr/>
  </property>
  <property fmtid="{D5CDD505-2E9C-101B-9397-08002B2CF9AE}" pid="9" name="MediaServiceImageTags">
    <vt:lpwstr/>
  </property>
  <property fmtid="{D5CDD505-2E9C-101B-9397-08002B2CF9AE}" pid="10" name="MSIP_Label_8e7b4816-525d-4976-93bd-bcb06a9c224c_Enabled">
    <vt:lpwstr>true</vt:lpwstr>
  </property>
  <property fmtid="{D5CDD505-2E9C-101B-9397-08002B2CF9AE}" pid="11" name="MSIP_Label_8e7b4816-525d-4976-93bd-bcb06a9c224c_SetDate">
    <vt:lpwstr>2024-07-31T03:43:52Z</vt:lpwstr>
  </property>
  <property fmtid="{D5CDD505-2E9C-101B-9397-08002B2CF9AE}" pid="12" name="MSIP_Label_8e7b4816-525d-4976-93bd-bcb06a9c224c_Method">
    <vt:lpwstr>Standard</vt:lpwstr>
  </property>
  <property fmtid="{D5CDD505-2E9C-101B-9397-08002B2CF9AE}" pid="13" name="MSIP_Label_8e7b4816-525d-4976-93bd-bcb06a9c224c_Name">
    <vt:lpwstr>Official</vt:lpwstr>
  </property>
  <property fmtid="{D5CDD505-2E9C-101B-9397-08002B2CF9AE}" pid="14" name="MSIP_Label_8e7b4816-525d-4976-93bd-bcb06a9c224c_SiteId">
    <vt:lpwstr>53ebe217-aa1e-46fe-b88e-9d762dec2ef6</vt:lpwstr>
  </property>
  <property fmtid="{D5CDD505-2E9C-101B-9397-08002B2CF9AE}" pid="15" name="MSIP_Label_8e7b4816-525d-4976-93bd-bcb06a9c224c_ActionId">
    <vt:lpwstr>20ee6559-24c3-4d50-bec7-83b7fd06f743</vt:lpwstr>
  </property>
  <property fmtid="{D5CDD505-2E9C-101B-9397-08002B2CF9AE}" pid="16" name="MSIP_Label_8e7b4816-525d-4976-93bd-bcb06a9c224c_ContentBits">
    <vt:lpwstr>1</vt:lpwstr>
  </property>
</Properties>
</file>